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9095" windowHeight="12585" tabRatio="825" firstSheet="3" activeTab="7"/>
  </bookViews>
  <sheets>
    <sheet name="Uveřejňování informací" sheetId="1" r:id="rId1"/>
    <sheet name="1.Údaje o povinné osobě" sheetId="2" r:id="rId2"/>
    <sheet name="2. Údaje o složení akcionářů " sheetId="3" r:id="rId3"/>
    <sheet name="3 .Údaje o struktuře konsol.  " sheetId="4" r:id="rId4"/>
    <sheet name="4. Údaje o činnosti povinné oso" sheetId="5" r:id="rId5"/>
    <sheet name="5.a) Rozvaha OCP" sheetId="6" r:id="rId6"/>
    <sheet name="5. b) Čtvrt. výkaz zisk ztráta" sheetId="7" r:id="rId7"/>
    <sheet name="5.h) Poměrové ukazatele" sheetId="8" r:id="rId8"/>
    <sheet name="5.f) Derivaty"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tn2" localSheetId="5">'5.a) Rozvaha OCP'!#REF!</definedName>
    <definedName name="_ftn3" localSheetId="5">'5.a) Rozvaha OCP'!#REF!</definedName>
    <definedName name="_ftn4" localSheetId="5">'5.a) Rozvaha OCP'!#REF!</definedName>
    <definedName name="_ftnref1" localSheetId="5">'5.a) Rozvaha OCP'!$A$1</definedName>
    <definedName name="_ftnref2" localSheetId="5">'5.a) Rozvaha OCP'!$A$3</definedName>
    <definedName name="_ftnref3" localSheetId="5">'5.a) Rozvaha OCP'!$A$5</definedName>
    <definedName name="_ftnref4" localSheetId="5">'5.a) Rozvaha OCP'!#REF!</definedName>
    <definedName name="_xlnm.Print_Area" localSheetId="4">'4. Údaje o činnosti povinné oso'!$A$1:$K$12</definedName>
    <definedName name="_xlnm.Print_Area" localSheetId="6">'5. b) Čtvrt. výkaz zisk ztráta'!$A$1:$K$115</definedName>
    <definedName name="_xlnm.Print_Area" localSheetId="5">'5.a) Rozvaha OCP'!$A$1:$P$22</definedName>
  </definedNames>
  <calcPr fullCalcOnLoad="1"/>
</workbook>
</file>

<file path=xl/sharedStrings.xml><?xml version="1.0" encoding="utf-8"?>
<sst xmlns="http://schemas.openxmlformats.org/spreadsheetml/2006/main" count="394" uniqueCount="331">
  <si>
    <t>Uveřejňování informací podle vyhlášky č. 123/2007 Sb., o pravidlech obezřetného podnikání bank, spořitelních a úvěrních družstev a obchodníků s cennými papíry (dále jen „Vyhláška“)</t>
  </si>
  <si>
    <t>ING Investment Management (C.R.), a.s.</t>
  </si>
  <si>
    <t>IČO: 25102869</t>
  </si>
  <si>
    <t>1. Údaje o povinné osobě</t>
  </si>
  <si>
    <t>(viz bod 1 přílohy č. 24 Vyhlášky</t>
  </si>
  <si>
    <t>Obchodní firma:</t>
  </si>
  <si>
    <t>Sídlo:</t>
  </si>
  <si>
    <t>Praha 5, Bozděchova 344/2, PSČ 150 00</t>
  </si>
  <si>
    <t>Identifikační číslo:</t>
  </si>
  <si>
    <t>25 10 28 69</t>
  </si>
  <si>
    <t>Právní forma:</t>
  </si>
  <si>
    <t>Akciová společnost</t>
  </si>
  <si>
    <t>b) datum zápisu do obchodního rejstříku, včetně data zápisu poslední změny s uvedením účelu poslední změny</t>
  </si>
  <si>
    <r>
      <t>a)</t>
    </r>
    <r>
      <rPr>
        <b/>
        <sz val="7"/>
        <rFont val="Times New Roman"/>
        <family val="1"/>
      </rPr>
      <t xml:space="preserve">       </t>
    </r>
    <r>
      <rPr>
        <b/>
        <sz val="10"/>
        <rFont val="Arial"/>
        <family val="2"/>
      </rPr>
      <t>obchodní firma, právní forma, adresa sídla a identifikační číslo povinné osoby podle zápisu v obchodním rejstříku</t>
    </r>
  </si>
  <si>
    <r>
      <t>c)</t>
    </r>
    <r>
      <rPr>
        <b/>
        <sz val="7"/>
        <rFont val="Times New Roman"/>
        <family val="1"/>
      </rPr>
      <t xml:space="preserve">       </t>
    </r>
    <r>
      <rPr>
        <b/>
        <sz val="10"/>
        <rFont val="Arial"/>
        <family val="2"/>
      </rPr>
      <t>výše základního kapitálu zapsaného v obchodním rejstříku</t>
    </r>
  </si>
  <si>
    <r>
      <t>d)</t>
    </r>
    <r>
      <rPr>
        <b/>
        <sz val="7"/>
        <rFont val="Times New Roman"/>
        <family val="1"/>
      </rPr>
      <t xml:space="preserve">       </t>
    </r>
    <r>
      <rPr>
        <b/>
        <sz val="10"/>
        <rFont val="Arial"/>
        <family val="2"/>
      </rPr>
      <t>výše splaceného základního kapitálu</t>
    </r>
  </si>
  <si>
    <r>
      <t>e)</t>
    </r>
    <r>
      <rPr>
        <b/>
        <sz val="7"/>
        <rFont val="Times New Roman"/>
        <family val="1"/>
      </rPr>
      <t xml:space="preserve">       </t>
    </r>
    <r>
      <rPr>
        <b/>
        <sz val="10"/>
        <rFont val="Arial"/>
        <family val="2"/>
      </rPr>
      <t>druh, forma, podoba a počet emitovaných akcií s uvedením jejich jmenovité hodnoty, pokud povinná osoba je akciovou společností</t>
    </r>
  </si>
  <si>
    <t>27 000 ks akcie na jméno ve jmenovité hodnotě 1.000,- Kč</t>
  </si>
  <si>
    <r>
      <t>f)</t>
    </r>
    <r>
      <rPr>
        <b/>
        <sz val="7"/>
        <rFont val="Times New Roman"/>
        <family val="1"/>
      </rPr>
      <t xml:space="preserve">       </t>
    </r>
    <r>
      <rPr>
        <b/>
        <sz val="10"/>
        <rFont val="Arial"/>
        <family val="2"/>
      </rPr>
      <t>údaje o nabytí vlastních akcií a zatímních listů a jiných účastnických cenných papírů, s uvedením druhu, formy, podoby a počtu, pokud povinná osoba je akciovou společností</t>
    </r>
  </si>
  <si>
    <t>Údaje o akcionářích nebo členech povinné osoby s kvalifikovanou účastí na povinné osobě s tím, že</t>
  </si>
  <si>
    <t>Jediný akcionář:</t>
  </si>
  <si>
    <t>ING Investment Management (Europe) B.V., IČ: 271 51 163</t>
  </si>
  <si>
    <t>Nizozemské království</t>
  </si>
  <si>
    <r>
      <t>a)</t>
    </r>
    <r>
      <rPr>
        <b/>
        <sz val="7"/>
        <rFont val="Times New Roman"/>
        <family val="1"/>
      </rPr>
      <t xml:space="preserve">       </t>
    </r>
    <r>
      <rPr>
        <b/>
        <sz val="10"/>
        <rFont val="Arial"/>
        <family val="2"/>
      </rPr>
      <t>o akcionářích nebo členech, kteří jsou právnickými osobami, povinná osoba uveřejňuje obchodní firmu, právní formu, adresu sídla a výši podílu na hlasovacích právech v procentech</t>
    </r>
  </si>
  <si>
    <r>
      <t>b)</t>
    </r>
    <r>
      <rPr>
        <b/>
        <sz val="7"/>
        <rFont val="Times New Roman"/>
        <family val="1"/>
      </rPr>
      <t xml:space="preserve">       </t>
    </r>
    <r>
      <rPr>
        <b/>
        <sz val="10"/>
        <rFont val="Arial"/>
        <family val="2"/>
      </rPr>
      <t>o akcionářích nebo členech, kteří jsou fyzickými osobami, povinná osoba uveřejňuje jméno a příjmení a výši podílu na hlasovacích právech v procentech</t>
    </r>
  </si>
  <si>
    <t>4. Údaje o činnosti povinné osoby</t>
  </si>
  <si>
    <t>(viz bod 4 přílohy č. 24 Vyhlášky)</t>
  </si>
  <si>
    <t xml:space="preserve"> </t>
  </si>
  <si>
    <r>
      <t>a)</t>
    </r>
    <r>
      <rPr>
        <b/>
        <sz val="7"/>
        <rFont val="Times New Roman"/>
        <family val="1"/>
      </rPr>
      <t xml:space="preserve">       </t>
    </r>
    <r>
      <rPr>
        <b/>
        <sz val="10"/>
        <rFont val="Arial"/>
        <family val="2"/>
      </rPr>
      <t>předmět podnikání (činnosti) zapsaný v obchodním rejstříku</t>
    </r>
  </si>
  <si>
    <r>
      <t>b)</t>
    </r>
    <r>
      <rPr>
        <b/>
        <sz val="7"/>
        <rFont val="Times New Roman"/>
        <family val="1"/>
      </rPr>
      <t xml:space="preserve">       </t>
    </r>
    <r>
      <rPr>
        <b/>
        <sz val="10"/>
        <rFont val="Arial"/>
        <family val="2"/>
      </rPr>
      <t>přehled činností skutečně vykonávaných</t>
    </r>
  </si>
  <si>
    <t>obhospodařování majetku zákazníka na základě smlouvy se zákazníkem a výkon dalších činností obchodníka s cennými papíry v rozsahu povolení uděleného podle zvláštního zákona</t>
  </si>
  <si>
    <r>
      <t>c)</t>
    </r>
    <r>
      <rPr>
        <b/>
        <sz val="7"/>
        <color indexed="8"/>
        <rFont val="Times New Roman"/>
        <family val="1"/>
      </rPr>
      <t xml:space="preserve">       </t>
    </r>
    <r>
      <rPr>
        <b/>
        <sz val="10"/>
        <color indexed="8"/>
        <rFont val="Arial"/>
        <family val="2"/>
      </rPr>
      <t>přehled činností, jejichž vykonávání nebo poskytování bylo Českou národní bankou omezeno, nebo vyloučeno</t>
    </r>
  </si>
  <si>
    <t>b)       čtvrtletní výkaz zisku a ztráty povinné osoby[2]</t>
  </si>
  <si>
    <t>d)       poměrové ukazatele obchodníka s cennými papíry[4]</t>
  </si>
  <si>
    <t>5. Údaje o finanční situaci povinné osoby</t>
  </si>
  <si>
    <t>(viz bod 5 přílohy č. 24 Vyhlášky)</t>
  </si>
  <si>
    <t>Poměrové ukazatele</t>
  </si>
  <si>
    <t>Zadluženost I   ((Celkový dluh - Majetek zákazníků) / (Aktiva celkem - Majetek zákazníků))</t>
  </si>
  <si>
    <t>Zadluženost II   ((Celkový dluh - Majetek zákazníků) / Vlastní kapitál)</t>
  </si>
  <si>
    <t>Rentabilita aktiv - ROAA   (Ebit / (Aktiva celkem (průměrný stav) - Majetek zákazníků))</t>
  </si>
  <si>
    <t>Rentabilita vlastního kapitálu - ROAE   (Zisk po zd. / Vlastní kapitál (průměrný stav))</t>
  </si>
  <si>
    <t>Rentabilita tržeb   (Zisk po zdanění / Výnosy z investičních služeb)</t>
  </si>
  <si>
    <t>člen dozorčí rady:</t>
  </si>
  <si>
    <t>místopředseda dozorčí rady:</t>
  </si>
  <si>
    <t>Dozorčí rada:</t>
  </si>
  <si>
    <t>den vzniku členství v dozorčí radě:  16.ledna 2008 PSČ: 2253 BV</t>
  </si>
  <si>
    <t>předseda dozorčí rady:</t>
  </si>
  <si>
    <t>Statutární orgán - představenstvo:</t>
  </si>
  <si>
    <t>člen představenstva:</t>
  </si>
  <si>
    <t>předseda představenstva:</t>
  </si>
  <si>
    <t>Představenstvo je statutárním orgánem společnosti a zastupuje</t>
  </si>
  <si>
    <t>společnost vůči třetím osobám.</t>
  </si>
  <si>
    <t>Dva členové představenstva jednají za společnost a podepisují</t>
  </si>
  <si>
    <t>tak, že připojí své podpisy uvedené na podpisovém vzoru k</t>
  </si>
  <si>
    <t>natištěnému nebo jinak uvedenému obchodnímu jménu společnosti.</t>
  </si>
  <si>
    <r>
      <t>h)</t>
    </r>
    <r>
      <rPr>
        <b/>
        <sz val="7"/>
        <color indexed="8"/>
        <rFont val="Times New Roman"/>
        <family val="1"/>
      </rPr>
      <t xml:space="preserve">       </t>
    </r>
    <r>
      <rPr>
        <b/>
        <sz val="10"/>
        <color indexed="8"/>
        <rFont val="Arial"/>
        <family val="2"/>
      </rPr>
      <t>organizační struktura povinné osoby s uvedením počtu organizačních jednotek a počtu zaměstnanců (přepočtený stav)</t>
    </r>
  </si>
  <si>
    <t>3. Údaje o struktuře konsolidačního celku, jehož je povinná osoba součástí</t>
  </si>
  <si>
    <t>(viz bod 3 přílohy č. 24 Vyhlášky)</t>
  </si>
  <si>
    <t>Údaj nekompenzovaný o opravné položky a oprávky</t>
  </si>
  <si>
    <t>Opravné položky a oprávky</t>
  </si>
  <si>
    <t>Údaj kompenzovaný  o opravné položky a oprávky</t>
  </si>
  <si>
    <t>Koruna česká</t>
  </si>
  <si>
    <t>Všechny cizí měny (bez CZK)</t>
  </si>
  <si>
    <t>Všechny měny</t>
  </si>
  <si>
    <t>Rezidenti</t>
  </si>
  <si>
    <t>Nerezidenti</t>
  </si>
  <si>
    <t>Rezidenti a  nerezidenti  celkem</t>
  </si>
  <si>
    <t>Závazky celkem</t>
  </si>
  <si>
    <t>Vklady, úvěry a ostatní finanční závazky vůči centr.bankám</t>
  </si>
  <si>
    <t>Finanční závazky k obchodování</t>
  </si>
  <si>
    <t>Deriváty k obchodování se zápornou reálnou hodnotou</t>
  </si>
  <si>
    <t>Závazky z krátkých prodejů</t>
  </si>
  <si>
    <t>Vklady, úvěry a ostatní finanční závazky k obchodování</t>
  </si>
  <si>
    <t>Vklady, úvěry a ostatní fin.závazky k obch. vůči úvěr.inst.</t>
  </si>
  <si>
    <t>Vklady, úvěry a ost.fin.závaz.k obch.vůči j.os.než úvěr.inst</t>
  </si>
  <si>
    <t>Ostatní finanční závazky k obchodování sektorově nečleněné</t>
  </si>
  <si>
    <t>Emitované dluhové CP určené k odkupu v krátkém období</t>
  </si>
  <si>
    <t>Finanční závazky v reálné hodnotě vykázané do zisku/ztráty</t>
  </si>
  <si>
    <t>Vklady,úvěry a ostatní finanční závazky v RH vykázané do Z/Z</t>
  </si>
  <si>
    <t>Vklady,úvěry a ost.fin.závaz.v RH vyk.do Z/Z vůči úvěr.inst.</t>
  </si>
  <si>
    <t>Vklady a ost.fin.záv.v RH vyk.do Z/Z vůči j.os.než úvěr.inst</t>
  </si>
  <si>
    <t>Ostatní fin.závazky v RH hodnotě vykáz.do Z/Z sektor.nečlen.</t>
  </si>
  <si>
    <t>Emitované dluhové CP v RH vykázané do zisku nebo ztráty</t>
  </si>
  <si>
    <t>Podřízené závazky v RH vykázané do zisku nebo ztráty</t>
  </si>
  <si>
    <t>Finanční závazky v naběhlé hodnotě</t>
  </si>
  <si>
    <t>Vklady, úvěry a ostatní finanční závazky v naběhlé hodnotě</t>
  </si>
  <si>
    <t>Vklady a ost.fin.závazky v naběhlé hodnotě vůči úvěr.inst.</t>
  </si>
  <si>
    <t>Vklady a ost.fin.záv.v naběhlé hodn.vůči j.os.než úvěr.inst.</t>
  </si>
  <si>
    <t>Ostatní finanční závazky v naběhlé hodnotě sektor.nečleněné</t>
  </si>
  <si>
    <t>Emitované dluhové cenné papíry v naběhlé hodnotě</t>
  </si>
  <si>
    <t>Podřízené závazky v naběhlé hodnotě</t>
  </si>
  <si>
    <t>Finanční závazky spojené s převáděnými aktivy</t>
  </si>
  <si>
    <t>Zajišťovací deriváty se zápornou reálnou hodnotou</t>
  </si>
  <si>
    <t>Zajišť. deriváty se zápornou RH - zajištění reálné hodnoty</t>
  </si>
  <si>
    <t>Zajišť. deriváty se zápornou RH - zajištění peněžních toků</t>
  </si>
  <si>
    <t>Zajišť.deriváty s záp.RH- zaj.čistých investic do zahr.jedn.</t>
  </si>
  <si>
    <t>Zajišť.deriváty se zápornou RH-zajištění úrok.rizika - RH</t>
  </si>
  <si>
    <t>Zajišť.deriváty s záp.RH-zajištění úrok.rizika-peněžní toky</t>
  </si>
  <si>
    <t>Záporné změny reál. hodnoty portfolia zajišťovaných nástrojů</t>
  </si>
  <si>
    <t>Rezervy</t>
  </si>
  <si>
    <t>Rezervy na restrukturalizace</t>
  </si>
  <si>
    <t>Rezervy na daně a soudní spory</t>
  </si>
  <si>
    <t>Rezervy na důchody a podobné závazky</t>
  </si>
  <si>
    <t>Rezervy na podrozvahové položky</t>
  </si>
  <si>
    <t>Rezervy na nevýhodné smlouvy</t>
  </si>
  <si>
    <t>Ostatní rezervy</t>
  </si>
  <si>
    <t>Daňové závazky</t>
  </si>
  <si>
    <t>Závazky ze splatné daně</t>
  </si>
  <si>
    <t>Závazky z odložené daně</t>
  </si>
  <si>
    <t>Ostatní závazky</t>
  </si>
  <si>
    <t>Závazky spojené s vyřazovanými skupinami určenými k prodeji</t>
  </si>
  <si>
    <t>Vlastní kapitál celkem</t>
  </si>
  <si>
    <t>Základní kapitál</t>
  </si>
  <si>
    <t>Splacený základní kapitál</t>
  </si>
  <si>
    <t>Nesplacený základní kapitál</t>
  </si>
  <si>
    <t>Emisní ážio</t>
  </si>
  <si>
    <t>Další vlastní kapitál</t>
  </si>
  <si>
    <t>Kapitálová složka finančních nástrojů</t>
  </si>
  <si>
    <t>Ostatní kapitálové nástroje</t>
  </si>
  <si>
    <t>Fondy  z přecenění a ostatní oceňovací rozdíly</t>
  </si>
  <si>
    <t>Oceňovací rozdíly z hmotného majetku</t>
  </si>
  <si>
    <t>Oceňovací rozdíly z nehmotného majetku</t>
  </si>
  <si>
    <t>Zajištění čistých investic do zahraničních jednotek</t>
  </si>
  <si>
    <t>Zajištění peněžních toků</t>
  </si>
  <si>
    <t>Oceňovací rozdíly z realizovatelných finančních aktiv</t>
  </si>
  <si>
    <t>Oceň.rozdíly z neoběž.aktiv a ukončov.čin.určených k prodeji</t>
  </si>
  <si>
    <t>Ostatní oceňovací rozdíly</t>
  </si>
  <si>
    <t>Rezervní fondy</t>
  </si>
  <si>
    <t>Nerozdělený zisk (neuhrazená ztráta) z předchozích období</t>
  </si>
  <si>
    <t>Vlastní akcie</t>
  </si>
  <si>
    <t>Zisk (ztráta) za běžné účetní období</t>
  </si>
  <si>
    <r>
      <t>g)</t>
    </r>
    <r>
      <rPr>
        <b/>
        <sz val="7"/>
        <color indexed="8"/>
        <rFont val="Times New Roman"/>
        <family val="1"/>
      </rPr>
      <t xml:space="preserve">       </t>
    </r>
    <r>
      <rPr>
        <b/>
        <sz val="10"/>
        <color indexed="8"/>
        <rFont val="Arial"/>
        <family val="2"/>
      </rPr>
      <t xml:space="preserve">údaje o zvýšení základního kapitálu, pokud základní kapitál byl zvýšen od posledního uveřejnění </t>
    </r>
  </si>
  <si>
    <t>Společnost založila ke dni 27.7.2006 organizační složku na území Slovenska. Dne 20.11. 2006 získala organizační složka povolení Národní banky Slovenska k výkonu činnosti na území Slovenska.</t>
  </si>
  <si>
    <t>Správní náklady na jednoho zaměstnance v tis. Kč</t>
  </si>
  <si>
    <r>
      <t>a)</t>
    </r>
    <r>
      <rPr>
        <sz val="7"/>
        <color indexed="8"/>
        <rFont val="Times New Roman"/>
        <family val="1"/>
      </rPr>
      <t xml:space="preserve">       </t>
    </r>
    <r>
      <rPr>
        <sz val="10"/>
        <color indexed="8"/>
        <rFont val="Arial"/>
        <family val="2"/>
      </rPr>
      <t>informace o osobách, které jsou ve vztahu k povinné osobě ovládajícími osobami, popřípadě většinovým společníkem</t>
    </r>
  </si>
  <si>
    <r>
      <t>b)</t>
    </r>
    <r>
      <rPr>
        <sz val="7"/>
        <color indexed="8"/>
        <rFont val="Times New Roman"/>
        <family val="1"/>
      </rPr>
      <t xml:space="preserve">       </t>
    </r>
    <r>
      <rPr>
        <sz val="10"/>
        <color indexed="8"/>
        <rFont val="Arial"/>
        <family val="2"/>
      </rPr>
      <t>informace o osobách, které jsou ve vztahu k povinné osobě ovládanými osobami, popřípadě v nichž je povinná osoba většinovým společníkem</t>
    </r>
  </si>
  <si>
    <r>
      <t>c)</t>
    </r>
    <r>
      <rPr>
        <sz val="7"/>
        <color indexed="8"/>
        <rFont val="Times New Roman"/>
        <family val="1"/>
      </rPr>
      <t xml:space="preserve">       </t>
    </r>
    <r>
      <rPr>
        <sz val="10"/>
        <color indexed="8"/>
        <rFont val="Arial"/>
        <family val="2"/>
      </rPr>
      <t>grafické znázornění konsolidačního celku, nad nímž Česká národní banka vykonává dohled na konsolidovaném základě, a jehož členem je povinná osoba, s vyznačením osob, které jsou zahrnuty do regulovaného konsolidačního celku</t>
    </r>
  </si>
  <si>
    <t xml:space="preserve">Společnost ING Investment Management (C.R.), a.s. je součástí podnikatelského seskupení ING Groep N.V. se sídlem Strawinskylaan 2631, 1077ZZ Amsterdam, Nizozemí. Podnikatelské seskupení ING Groep N.V. je tvořeno více než 2000 společnostmi. Podrobný seznam a identifikace jednotlivých společností v podnikatelské skupině ING Groep N.V. byly předloženy ČNB (dříve Komise pro cenné papíry) v rámci informační povinnosti podle zvláštního zákona. Vztahy mezi ovládající  a  ovládanou  osobou  a vztahy mezi ovládanou  osobou  a  ostatními  osobami  ovládanými stejnou ovládající osobou v rámci podnikatelského seskupení ING Groep N.V. jsou stručně zachyceny v následujícím organizačním schématu. </t>
  </si>
  <si>
    <t>Kapitálová přiměřenost</t>
  </si>
  <si>
    <t>Henk Brink , </t>
  </si>
  <si>
    <t xml:space="preserve">Nizozemské království </t>
  </si>
  <si>
    <t>Organizační struktura společnosti</t>
  </si>
  <si>
    <t>Reálné a jmenovité (pomyslné) hodnoty derivátů souhrnně za deriváty sjednané za účelem
 zajišťování a souhrnně za deriváty sjednané za účelem obchodování nebo spekulace</t>
  </si>
  <si>
    <t>Tis Kc</t>
  </si>
  <si>
    <t>DERIVÁTY</t>
  </si>
  <si>
    <t>Vlastní kapitál</t>
  </si>
  <si>
    <t>Průměrná aktiva</t>
  </si>
  <si>
    <t>Aktiva celkem</t>
  </si>
  <si>
    <t>Pokladní hotovost a pohledávky vůči centrálním bankám</t>
  </si>
  <si>
    <t>Pokladní hotovost</t>
  </si>
  <si>
    <t>Pohledávky vůči centrálním bankám</t>
  </si>
  <si>
    <t>Finanční aktiva k obchodování</t>
  </si>
  <si>
    <t>Deriváty k obchodování s kladnou reálnou hodnotou</t>
  </si>
  <si>
    <t>Kapitálové nástroje k obchodování</t>
  </si>
  <si>
    <t>Dluhové cenné papíry k obchodování</t>
  </si>
  <si>
    <t>Pohledávky k obchodování</t>
  </si>
  <si>
    <t>Pohledávky k obchodování vůči úvěrovým institucím</t>
  </si>
  <si>
    <t>Pohledávky k obchodování vůči j. osobám než úvěr. institucím</t>
  </si>
  <si>
    <t>Ostatní pohledávky k obchod. sektorově nečleněné</t>
  </si>
  <si>
    <t>Finanční aktiva v reálné hodnotě vykáz. do zisku nebo ztráty</t>
  </si>
  <si>
    <t>Kapitálové nástroje v reálné hodnotě vykázané do Z/Z</t>
  </si>
  <si>
    <t>Dluhové cenné papíry v reálné hodnotě vykázané do Z/Z</t>
  </si>
  <si>
    <t>Pohledávky v reálné hodnotě vykázané do zisku nebo ztráty</t>
  </si>
  <si>
    <t>Pohledávky v reálné hodnotě vykázané do Z/Z vůči úvěr. inst.</t>
  </si>
  <si>
    <t>Pohledávky v RH vykázané do Z/Z vůči j.osobám než úvěr.inst.</t>
  </si>
  <si>
    <t>Ostatní pohledávky v RH vykázané do Z/Z sektorově nečleněné</t>
  </si>
  <si>
    <t>Realizovatelná finanční aktiva</t>
  </si>
  <si>
    <t>Kapitálové nástroje realizovatelné</t>
  </si>
  <si>
    <t>Dluhové cenné papíry realizovatelné</t>
  </si>
  <si>
    <t>Pohledávky realizovatelné</t>
  </si>
  <si>
    <t>Pohledávky realizovatelné vůči úvěrovým institucím</t>
  </si>
  <si>
    <t>Pohledávky realizovatelné vůči j.osobám  než úvěr.institucím</t>
  </si>
  <si>
    <t>Ostatní pohledávky realizovatelné sektorově nečleněné</t>
  </si>
  <si>
    <t>Úvěry a jiné pohledávky</t>
  </si>
  <si>
    <t>Dluhové cenné papíry neobchodovatelné</t>
  </si>
  <si>
    <t>Pohledávky</t>
  </si>
  <si>
    <t>Pohledávky vůči úvěrovým institucím</t>
  </si>
  <si>
    <t>Pohledávky vůči osobám jiným než úvěrovým institucím</t>
  </si>
  <si>
    <t>Ostatní pohledávky sektorově nečleněné</t>
  </si>
  <si>
    <t>Finanční investice držené do splatnosti</t>
  </si>
  <si>
    <t>Dluhové cenné papíry držené do splatnosti</t>
  </si>
  <si>
    <t>Pohledávky držené do splatnosti</t>
  </si>
  <si>
    <t>Pohledávky držené do splatnosti vůči úvěrovým institucím</t>
  </si>
  <si>
    <t>Pohledávky držené do splatnosti vůči j.osobám než úvěr.inst.</t>
  </si>
  <si>
    <t>Ostatní pohledávky držené do splatnosti sektorově nečleněné</t>
  </si>
  <si>
    <t>Zajišťovací deriváty s kladnou reálnou hodnotou</t>
  </si>
  <si>
    <t>Zajišť. deriváty s kladnou RH - zajištění reálné hodnoty</t>
  </si>
  <si>
    <t>Zajišť. deriváty s kladnou RH - zajištění peněžních toků</t>
  </si>
  <si>
    <t>Zajišť.deriváty s kl.RH- zaj.čistých investic do zahr.jedn.</t>
  </si>
  <si>
    <t>Zajišť.deriváty s kladnou RH-zajištění úrok.rizika - RH</t>
  </si>
  <si>
    <t>Zajišť.deriváty s kladnou RH- zajištění úrok.rizika-pen.toky</t>
  </si>
  <si>
    <t>Kladné změny reálné hodnoty portfolia zajišťovaných nástrojů</t>
  </si>
  <si>
    <t>Hmotný majetek</t>
  </si>
  <si>
    <t>Pozemky, budovy a zařízení</t>
  </si>
  <si>
    <t>Investice do nemovitostí</t>
  </si>
  <si>
    <t>Nehmotný majetek</t>
  </si>
  <si>
    <t>Goodwill</t>
  </si>
  <si>
    <t>Ostatní nehmotný majetek</t>
  </si>
  <si>
    <t>Účasti v přidružených a ovládaných osobách a ve spol.podn.</t>
  </si>
  <si>
    <t>Daňové pohledávky</t>
  </si>
  <si>
    <t>Pohledávky ze splatné daně</t>
  </si>
  <si>
    <t>Pohledávky z odložené daně</t>
  </si>
  <si>
    <t>Ostatní aktiva</t>
  </si>
  <si>
    <t>Neoběžná aktiva a vyřazované skupiny určené k prodeji</t>
  </si>
  <si>
    <t>Závazky a vlastní kapitál celkem</t>
  </si>
  <si>
    <t>Zisk z finanční  a provozní činnosti</t>
  </si>
  <si>
    <t>Úrokové výnosy</t>
  </si>
  <si>
    <t>Úroky z pohledávek vůči centrálním bankám</t>
  </si>
  <si>
    <t>Úroky z finančních aktiv k obchodování</t>
  </si>
  <si>
    <t>Úroky z finančních aktiv v reálné hodnotě vykázaných do Z/Z</t>
  </si>
  <si>
    <t>Úroky z realizovatelných finančních aktiv</t>
  </si>
  <si>
    <t>Úroky z úvěrů a jiných pohledávek</t>
  </si>
  <si>
    <t>Úroky z finančních investic držených do splatnosti</t>
  </si>
  <si>
    <t>Zisk ze zajišťovacích úrokových derivátů</t>
  </si>
  <si>
    <t>Úroky z ostatních aktiv</t>
  </si>
  <si>
    <t>Úrokové náklady</t>
  </si>
  <si>
    <t>Úroky na vklady, úvěry a ost.fin.závazky vůči centr.bankám</t>
  </si>
  <si>
    <t>Úroky na finanční závazky k obchodování</t>
  </si>
  <si>
    <t>Úroky na finanční závazky v reálné hodnotě vykázané do Z/Z</t>
  </si>
  <si>
    <t>Úroky na finanční závazky v naběhlé hodnotě</t>
  </si>
  <si>
    <t>Ztráta ze zajišťovacích úrokových derivátů</t>
  </si>
  <si>
    <t>Úroky na ostatní závazky</t>
  </si>
  <si>
    <t>Náklady na základní kapitál splatný na požádání</t>
  </si>
  <si>
    <t>Výnosy z dividend</t>
  </si>
  <si>
    <t>Výnosy z dividend z finančních aktiv k obchodování</t>
  </si>
  <si>
    <t>Výnosy z dividend z finan.aktiv v RH vykázaných do Z/Z</t>
  </si>
  <si>
    <t>Výnosy z dividend z realizovatelných finančních aktiv</t>
  </si>
  <si>
    <t>Výnosy z dividend od přidružených a ovládaných osob</t>
  </si>
  <si>
    <t>Výnosy z poplatků a provizí</t>
  </si>
  <si>
    <t>Poplatky a provize z operací s finan.nástroji pro zákazníky</t>
  </si>
  <si>
    <t>Poplatky a provize z obstarání emisí</t>
  </si>
  <si>
    <t>Poplatky a provize z obstarání finančních nástrojů</t>
  </si>
  <si>
    <t>Poplatky a provize za poradenskou činnost</t>
  </si>
  <si>
    <t>Poplatky a provize z clearingu a vypořádání</t>
  </si>
  <si>
    <t>Poplatky a provize za obhospodařování hodnot</t>
  </si>
  <si>
    <t>Poplatky a provize za správu, úschovu a uložení hodnot</t>
  </si>
  <si>
    <t>Poplatky a provize z  příslibů a záruk</t>
  </si>
  <si>
    <t>Poplatky a provize z platebního styku</t>
  </si>
  <si>
    <t>Poplatky a provize ze strukturovaného financování</t>
  </si>
  <si>
    <t>Poplatky a provize ze sekuritizace</t>
  </si>
  <si>
    <t>Poplatky a provize z ostatních služeb</t>
  </si>
  <si>
    <t>Náklady na poplatky a provize</t>
  </si>
  <si>
    <t>Poplatky a provize na operace s finančními nástroji</t>
  </si>
  <si>
    <t>Poplatky a provize na obhospodařování hodnot</t>
  </si>
  <si>
    <t>Poplatky a provize na správu, úschovu a uložení hodnot</t>
  </si>
  <si>
    <t>Poplatky a provize na clearing a vypořádání</t>
  </si>
  <si>
    <t>Poplatky a provize na sekuritizaci</t>
  </si>
  <si>
    <t>Poplatky a provize na ostatní služby</t>
  </si>
  <si>
    <t>Realizované Z/Z z finan.aktiv a závazků nevykáz. v RH do Z/Z</t>
  </si>
  <si>
    <t>Zisk (ztráta) z realizovatelných finančních aktiv</t>
  </si>
  <si>
    <t>Zisk (ztráta) z úvěrů a jiných pohledávek</t>
  </si>
  <si>
    <t>Zisk (ztráta) z finančních investic držených do splatnosti</t>
  </si>
  <si>
    <t>Zisk (ztráta) z finančních závazků v naběhlé hodnotě</t>
  </si>
  <si>
    <t>Zisk (ztráta) z ostatních závazků</t>
  </si>
  <si>
    <t>Zisk (ztráta) z finančních aktiv a závazků  k obchodování</t>
  </si>
  <si>
    <t>Zisk (ztráta) z kapitálových nástrojů a akciových derivátů</t>
  </si>
  <si>
    <t>Zisk (ztráta) z úrokových nástrojů (včetně úrok. derivátů)</t>
  </si>
  <si>
    <t>Zisk (ztráta) z měnových nástrojů  (včetně měn. derivátů)</t>
  </si>
  <si>
    <t>Zisk (ztráta) z úvěrových nástrojů (včetně úvěr. derivátů)</t>
  </si>
  <si>
    <t>Zisk (ztráta) z komodit a komoditních derivátů</t>
  </si>
  <si>
    <t>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</si>
  <si>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</si>
  <si>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</si>
  <si>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</si>
  <si>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</si>
  <si>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</si>
  <si>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</si>
  <si>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Správní náklady</t>
  </si>
  <si>
    <t>Náklady na zaměstnance</t>
  </si>
  <si>
    <t>Mzdy a platy</t>
  </si>
  <si>
    <t>Sociální a zdravotní pojištění</t>
  </si>
  <si>
    <t>Penzijní a podobné výdaje</t>
  </si>
  <si>
    <t>Náklady na dočasné  zaměstnance</t>
  </si>
  <si>
    <t>Odměny - vlastní kapitálové nástroje</t>
  </si>
  <si>
    <t>Ostatní náklady na zaměstnance</t>
  </si>
  <si>
    <t>Ostatní správní náklady</t>
  </si>
  <si>
    <t>Náklady na reklamu</t>
  </si>
  <si>
    <t>Náklady na poradenství</t>
  </si>
  <si>
    <t>Náklady na informační technologie</t>
  </si>
  <si>
    <t>Náklady na outsourcing</t>
  </si>
  <si>
    <t>Nájemné</t>
  </si>
  <si>
    <t>Jiné správní náklady</t>
  </si>
  <si>
    <t>Odpisy</t>
  </si>
  <si>
    <t>Odpisy pozemků, budov a zařízení</t>
  </si>
  <si>
    <t>Odpisy investic do nemovitostí</t>
  </si>
  <si>
    <t>Odpisy nehmotného majetku</t>
  </si>
  <si>
    <t>Tvorba rezerv</t>
  </si>
  <si>
    <t>Ztráty ze znehodnocení</t>
  </si>
  <si>
    <t>Ztráty ze znehodnocení finan.aktiv nevykázaných v RH do Z/Z</t>
  </si>
  <si>
    <t>Ztráty ze znehodnocení finančních aktiv v pořizovací ceně</t>
  </si>
  <si>
    <t>Ztráty ze znehodnocení realizovatelných finančních aktiv</t>
  </si>
  <si>
    <t>Ztráty ze znehodnocení úvěrů a jiných pohledávek</t>
  </si>
  <si>
    <t>Ztráty ze znehodnocení finan.investic držených do splatnosti</t>
  </si>
  <si>
    <t>Ztráty ze znehodnocení nefinančních aktiv</t>
  </si>
  <si>
    <t>Ztráty ze znehodnocení pozemků, budov a zařízení</t>
  </si>
  <si>
    <t>Ztráty ze znehodnocení z investic do nemovitostí</t>
  </si>
  <si>
    <t>Ztráty ze znehodnocení goodwillu</t>
  </si>
  <si>
    <t>Ztráty ze znehodnocení nehmotného majetku</t>
  </si>
  <si>
    <t>Ztráty ze znehodnocení účastí v přidr.a ovlád.os.a sp.podn.</t>
  </si>
  <si>
    <t>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</si>
  <si>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</si>
  <si>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</si>
  <si>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</si>
  <si>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</si>
  <si>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</si>
  <si>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</si>
  <si>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</si>
  <si>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</si>
  <si>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 xml:space="preserve">průměrný evid.počet zaměstnanců ve FO:           17 osob  </t>
  </si>
  <si>
    <t>Marten Oeds Nijkamp</t>
  </si>
  <si>
    <t>den vzniku funkce:  3. března 2009</t>
  </si>
  <si>
    <t>den vzniku členství v dozorčí radě:                   3. března 2009</t>
  </si>
  <si>
    <t>Petr Křemen</t>
  </si>
  <si>
    <t>den vzniku členství v představenstvu:  16.června 2010</t>
  </si>
  <si>
    <t>Schenkkade 65, 2595 Hague</t>
  </si>
  <si>
    <t>OCP (ČNB) 10-04      Rozvaha obchodníka s cennými papíry</t>
  </si>
  <si>
    <t>Vypracoval(a)</t>
  </si>
  <si>
    <t>&lt; 1 &gt;  Aktiva vykazujícího subjektu v základním členění ~ RIS15_01</t>
  </si>
  <si>
    <t>@</t>
  </si>
  <si>
    <t>XX</t>
  </si>
  <si>
    <t>&lt; 2 &gt;  Závazky a vlastní kapitál vykaz.subjektu v základním členění ~ RIS15_03</t>
  </si>
  <si>
    <t>Základní kapitál družstevní záložny splatný na požádání</t>
  </si>
  <si>
    <t>OCP (ČNB) 20-04      Výkaz zisku a ztráty obchodníka s CP</t>
  </si>
  <si>
    <t>&lt; 1 &gt;  Výnosy, náklady, zisky a ztráty vykazujícího subjektu ~ VIS10_01</t>
  </si>
  <si>
    <t>ING Investment Management (C.R.) a.s.</t>
  </si>
  <si>
    <t>Jan Kabelka</t>
  </si>
  <si>
    <t>den vzniku funkce:  4.3.2013</t>
  </si>
  <si>
    <t>Petr Podolka</t>
  </si>
  <si>
    <t>den vzniku členství v představenstvu:  19.12.2012</t>
  </si>
  <si>
    <t>Hans van Houwelingen</t>
  </si>
  <si>
    <t>den vzniku funkce:  13.9.2012</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</si>
</sst>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
    <numFmt numFmtId="169" formatCode="#,##0.00\ _K_č"/>
    <numFmt numFmtId="170" formatCode="0.000%"/>
    <numFmt numFmtId="171" formatCode="#,##0,"/>
    <numFmt numFmtId="172" formatCode="[$-405]d\.\ mmmm\ yyyy"/>
  </numFmts>
  <fonts count="28">
    <font>
      <sz val="10"/>
      <name val="Arial"/>
      <family val="0"/>
    </font>
    <font>
      <sz val="12"/>
      <name val="Times New Roman"/>
      <family val="1"/>
    </font>
    <font>
      <b/>
      <sz val="12"/>
      <name val="Arial"/>
      <family val="2"/>
    </font>
    <font>
      <b/>
      <sz val="10"/>
      <name val="Arial"/>
      <family val="2"/>
    </font>
    <font>
      <b/>
      <u val="single"/>
      <sz val="10"/>
      <name val="Arial"/>
      <family val="2"/>
    </font>
    <font>
      <b/>
      <sz val="7"/>
      <name val="Times New Roman"/>
      <family val="1"/>
    </font>
    <font>
      <sz val="10"/>
      <color indexed="8"/>
      <name val="Arial"/>
      <family val="2"/>
    </font>
    <font>
      <b/>
      <sz val="7"/>
      <color indexed="8"/>
      <name val="Times New Roman"/>
      <family val="1"/>
    </font>
    <font>
      <b/>
      <sz val="10"/>
      <color indexed="8"/>
      <name val="Arial"/>
      <family val="2"/>
    </font>
    <font>
      <u val="single"/>
      <sz val="10"/>
      <color indexed="12"/>
      <name val="Arial"/>
      <family val="0"/>
    </font>
    <font>
      <b/>
      <sz val="8"/>
      <name val="Arial CE"/>
      <family val="2"/>
    </font>
    <font>
      <sz val="8"/>
      <name val="Arial CE"/>
      <family val="2"/>
    </font>
    <font>
      <u val="single"/>
      <sz val="10"/>
      <color indexed="36"/>
      <name val="Arial"/>
      <family val="0"/>
    </font>
    <font>
      <b/>
      <u val="single"/>
      <sz val="10"/>
      <color indexed="8"/>
      <name val="Arial"/>
      <family val="2"/>
    </font>
    <font>
      <sz val="7"/>
      <color indexed="8"/>
      <name val="Times New Roman"/>
      <family val="1"/>
    </font>
    <font>
      <b/>
      <sz val="12"/>
      <name val="Times New Roman"/>
      <family val="1"/>
    </font>
    <font>
      <b/>
      <sz val="8"/>
      <name val="Arial"/>
      <family val="2"/>
    </font>
    <font>
      <sz val="10"/>
      <name val="Trebuchet MS"/>
      <family val="2"/>
    </font>
    <font>
      <sz val="8"/>
      <name val="Arial"/>
      <family val="0"/>
    </font>
    <font>
      <b/>
      <sz val="10"/>
      <name val="Trebuchet MS"/>
      <family val="2"/>
    </font>
    <font>
      <sz val="10"/>
      <color indexed="9"/>
      <name val="Arial"/>
      <family val="0"/>
    </font>
    <font>
      <b/>
      <sz val="9"/>
      <name val="Arial"/>
      <family val="2"/>
    </font>
    <font>
      <b/>
      <sz val="9"/>
      <color indexed="17"/>
      <name val="Arial"/>
      <family val="2"/>
    </font>
    <font>
      <b/>
      <sz val="8"/>
      <color indexed="17"/>
      <name val="Arial"/>
      <family val="2"/>
    </font>
    <font>
      <b/>
      <sz val="8"/>
      <color indexed="10"/>
      <name val="Arial"/>
      <family val="2"/>
    </font>
    <font>
      <b/>
      <sz val="8"/>
      <color indexed="24"/>
      <name val="Arial"/>
      <family val="2"/>
    </font>
    <font>
      <b/>
      <i/>
      <sz val="8"/>
      <color indexed="10"/>
      <name val="Arial"/>
      <family val="2"/>
    </font>
    <font>
      <b/>
      <sz val="10"/>
      <color indexed="9"/>
      <name val="Arial"/>
      <family val="2"/>
    </font>
  </fonts>
  <fills count="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2"/>
        <bgColor indexed="64"/>
      </patternFill>
    </fill>
  </fills>
  <borders count="23">
    <border>
      <left/>
      <right/>
      <top/>
      <bottom/>
      <diagonal/>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1" fillId="0" borderId="0">
      <alignment/>
      <protection/>
    </xf>
    <xf numFmtId="9" fontId="0" fillId="0" borderId="0" applyFont="0" applyFill="0" applyBorder="0" applyAlignment="0" applyProtection="0"/>
    <xf numFmtId="171" fontId="18" fillId="2" borderId="1">
      <alignment/>
      <protection/>
    </xf>
    <xf numFmtId="171" fontId="16" fillId="3" borderId="1">
      <alignment/>
      <protection/>
    </xf>
  </cellStyleXfs>
  <cellXfs count="92">
    <xf numFmtId="0" fontId="0" fillId="0" borderId="0" xfId="0" applyAlignment="1">
      <alignment/>
    </xf>
    <xf numFmtId="0" fontId="2" fillId="0" borderId="0" xfId="0" applyFont="1" applyAlignment="1">
      <alignment horizontal="center"/>
    </xf>
    <xf numFmtId="0" fontId="3"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xf>
    <xf numFmtId="0" fontId="0" fillId="0" borderId="0" xfId="0" applyFont="1"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8" fillId="0" borderId="0" xfId="0" applyFont="1" applyAlignment="1">
      <alignment horizontal="left"/>
    </xf>
    <xf numFmtId="0" fontId="6" fillId="0" borderId="0" xfId="0" applyFont="1" applyAlignment="1">
      <alignment horizontal="left"/>
    </xf>
    <xf numFmtId="0" fontId="10" fillId="4" borderId="2" xfId="0" applyFont="1" applyFill="1" applyBorder="1" applyAlignment="1">
      <alignment/>
    </xf>
    <xf numFmtId="0" fontId="10" fillId="4" borderId="3" xfId="0" applyFont="1" applyFill="1" applyBorder="1" applyAlignment="1">
      <alignment/>
    </xf>
    <xf numFmtId="0" fontId="0" fillId="0" borderId="0" xfId="0" applyAlignment="1">
      <alignment horizontal="left" vertical="top" wrapText="1"/>
    </xf>
    <xf numFmtId="0" fontId="3" fillId="0" borderId="0" xfId="0" applyFont="1" applyAlignment="1">
      <alignment horizontal="left" vertical="top" wrapText="1"/>
    </xf>
    <xf numFmtId="0" fontId="6" fillId="0" borderId="0" xfId="0" applyFont="1" applyAlignment="1">
      <alignment/>
    </xf>
    <xf numFmtId="14" fontId="6" fillId="0" borderId="0" xfId="0" applyNumberFormat="1" applyFont="1" applyAlignment="1">
      <alignment horizontal="right"/>
    </xf>
    <xf numFmtId="9" fontId="6" fillId="0" borderId="0" xfId="22" applyFont="1" applyAlignment="1">
      <alignment/>
    </xf>
    <xf numFmtId="0" fontId="6" fillId="0" borderId="0" xfId="0" applyFont="1" applyAlignment="1">
      <alignment/>
    </xf>
    <xf numFmtId="0" fontId="8" fillId="0" borderId="0" xfId="0" applyFont="1" applyAlignment="1">
      <alignment/>
    </xf>
    <xf numFmtId="167" fontId="6" fillId="0" borderId="0" xfId="15" applyNumberFormat="1" applyFont="1" applyAlignment="1">
      <alignment/>
    </xf>
    <xf numFmtId="0" fontId="6" fillId="0" borderId="0" xfId="0" applyFont="1" applyAlignment="1">
      <alignment/>
    </xf>
    <xf numFmtId="0" fontId="6" fillId="0" borderId="0" xfId="0" applyFont="1" applyAlignment="1">
      <alignment horizontal="left"/>
    </xf>
    <xf numFmtId="0" fontId="15" fillId="0" borderId="0" xfId="0" applyFont="1" applyAlignment="1">
      <alignment horizontal="left"/>
    </xf>
    <xf numFmtId="0" fontId="16" fillId="0" borderId="0" xfId="0" applyFont="1" applyAlignment="1">
      <alignment horizontal="justify"/>
    </xf>
    <xf numFmtId="0" fontId="17" fillId="0" borderId="0" xfId="0" applyFont="1" applyAlignment="1">
      <alignment/>
    </xf>
    <xf numFmtId="0" fontId="17" fillId="0" borderId="0" xfId="0" applyFont="1" applyAlignment="1">
      <alignment horizontal="left" wrapText="1"/>
    </xf>
    <xf numFmtId="0" fontId="19" fillId="0" borderId="0" xfId="0" applyFont="1" applyAlignment="1">
      <alignment horizontal="center"/>
    </xf>
    <xf numFmtId="0" fontId="10" fillId="4" borderId="4" xfId="0" applyFont="1" applyFill="1" applyBorder="1" applyAlignment="1">
      <alignment/>
    </xf>
    <xf numFmtId="0" fontId="10" fillId="4" borderId="5" xfId="0" applyFont="1" applyFill="1" applyBorder="1" applyAlignment="1">
      <alignment/>
    </xf>
    <xf numFmtId="0" fontId="11" fillId="4" borderId="6" xfId="0" applyFont="1" applyFill="1" applyBorder="1" applyAlignment="1">
      <alignment/>
    </xf>
    <xf numFmtId="0" fontId="11" fillId="4" borderId="7" xfId="0" applyFont="1" applyFill="1" applyBorder="1" applyAlignment="1">
      <alignment/>
    </xf>
    <xf numFmtId="0" fontId="11" fillId="4" borderId="8" xfId="0" applyFont="1" applyFill="1" applyBorder="1" applyAlignment="1">
      <alignment/>
    </xf>
    <xf numFmtId="0" fontId="11" fillId="4" borderId="9" xfId="0" applyFont="1" applyFill="1" applyBorder="1" applyAlignment="1">
      <alignment horizontal="center"/>
    </xf>
    <xf numFmtId="14" fontId="20" fillId="0" borderId="0" xfId="0" applyNumberFormat="1" applyFont="1" applyAlignment="1">
      <alignment/>
    </xf>
    <xf numFmtId="0" fontId="20" fillId="0" borderId="0" xfId="0" applyFont="1" applyAlignment="1">
      <alignment/>
    </xf>
    <xf numFmtId="0" fontId="3" fillId="0" borderId="0" xfId="0" applyFont="1" applyAlignment="1">
      <alignment vertical="top" wrapText="1"/>
    </xf>
    <xf numFmtId="0" fontId="21" fillId="0" borderId="0" xfId="0" applyFont="1" applyAlignment="1">
      <alignment/>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4" fillId="0" borderId="0" xfId="0" applyFont="1" applyAlignment="1">
      <alignment/>
    </xf>
    <xf numFmtId="0" fontId="25" fillId="0" borderId="0" xfId="0" applyFont="1" applyAlignment="1">
      <alignment horizontal="right"/>
    </xf>
    <xf numFmtId="0" fontId="0" fillId="0" borderId="10" xfId="0" applyBorder="1" applyAlignment="1">
      <alignment horizontal="center" vertical="center" wrapText="1"/>
    </xf>
    <xf numFmtId="0" fontId="0" fillId="0" borderId="10" xfId="0" applyBorder="1" applyAlignment="1">
      <alignment/>
    </xf>
    <xf numFmtId="0" fontId="16" fillId="0" borderId="10" xfId="0" applyFont="1" applyBorder="1" applyAlignment="1">
      <alignment horizontal="center"/>
    </xf>
    <xf numFmtId="0" fontId="26" fillId="0" borderId="11" xfId="0" applyFont="1" applyBorder="1" applyAlignment="1">
      <alignment horizontal="center"/>
    </xf>
    <xf numFmtId="0" fontId="26" fillId="0" borderId="10" xfId="0" applyFont="1" applyBorder="1" applyAlignment="1">
      <alignment horizontal="center"/>
    </xf>
    <xf numFmtId="171" fontId="16" fillId="3" borderId="1" xfId="24">
      <alignment/>
      <protection/>
    </xf>
    <xf numFmtId="171" fontId="18" fillId="2" borderId="1" xfId="23" applyNumberFormat="1" applyFill="1" applyBorder="1">
      <alignment/>
      <protection/>
    </xf>
    <xf numFmtId="0" fontId="16" fillId="0" borderId="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171" fontId="18" fillId="2" borderId="12" xfId="23" applyNumberFormat="1" applyFill="1" applyBorder="1">
      <alignment/>
      <protection/>
    </xf>
    <xf numFmtId="14" fontId="10" fillId="4" borderId="14" xfId="21" applyNumberFormat="1" applyFont="1" applyFill="1" applyBorder="1" applyAlignment="1" applyProtection="1">
      <alignment horizontal="center" wrapText="1"/>
      <protection/>
    </xf>
    <xf numFmtId="14" fontId="21" fillId="0" borderId="0" xfId="0" applyNumberFormat="1" applyFont="1" applyAlignment="1">
      <alignment horizontal="right"/>
    </xf>
    <xf numFmtId="14" fontId="23" fillId="0" borderId="0" xfId="0" applyNumberFormat="1" applyFont="1" applyAlignment="1">
      <alignment horizontal="right" vertical="center"/>
    </xf>
    <xf numFmtId="0" fontId="0" fillId="0" borderId="0" xfId="0" applyFont="1" applyAlignment="1">
      <alignment/>
    </xf>
    <xf numFmtId="10" fontId="0" fillId="0" borderId="15" xfId="22" applyNumberFormat="1" applyFont="1" applyBorder="1" applyAlignment="1">
      <alignment/>
    </xf>
    <xf numFmtId="10" fontId="0" fillId="0" borderId="16" xfId="22" applyNumberFormat="1" applyFont="1" applyBorder="1" applyAlignment="1">
      <alignment/>
    </xf>
    <xf numFmtId="43" fontId="0" fillId="0" borderId="17" xfId="15" applyFont="1" applyBorder="1" applyAlignment="1">
      <alignment/>
    </xf>
    <xf numFmtId="43" fontId="0" fillId="0" borderId="0" xfId="15" applyFont="1" applyAlignment="1">
      <alignment/>
    </xf>
    <xf numFmtId="0" fontId="0" fillId="0" borderId="18" xfId="0" applyBorder="1" applyAlignment="1">
      <alignment horizontal="center" vertical="center" wrapText="1"/>
    </xf>
    <xf numFmtId="0" fontId="13" fillId="0" borderId="0" xfId="20" applyFont="1" applyAlignment="1">
      <alignment horizontal="left"/>
    </xf>
    <xf numFmtId="43" fontId="20" fillId="0" borderId="0" xfId="15" applyFont="1" applyFill="1" applyAlignment="1">
      <alignment/>
    </xf>
    <xf numFmtId="0" fontId="20" fillId="0" borderId="0" xfId="0" applyFont="1" applyFill="1" applyAlignment="1">
      <alignment horizontal="left"/>
    </xf>
    <xf numFmtId="43" fontId="20" fillId="0" borderId="0" xfId="15" applyFont="1" applyFill="1" applyAlignment="1">
      <alignment horizontal="left"/>
    </xf>
    <xf numFmtId="0" fontId="20" fillId="0" borderId="0" xfId="0" applyFont="1" applyFill="1" applyAlignment="1">
      <alignment/>
    </xf>
    <xf numFmtId="0" fontId="27" fillId="0" borderId="0" xfId="0" applyFont="1" applyFill="1" applyAlignment="1">
      <alignment/>
    </xf>
    <xf numFmtId="43" fontId="20" fillId="0" borderId="0" xfId="0" applyNumberFormat="1" applyFont="1" applyFill="1" applyAlignment="1">
      <alignment/>
    </xf>
    <xf numFmtId="43" fontId="27" fillId="0" borderId="0" xfId="15" applyFont="1" applyFill="1" applyAlignment="1">
      <alignment/>
    </xf>
    <xf numFmtId="0" fontId="0" fillId="0" borderId="0" xfId="0" applyAlignment="1">
      <alignment horizontal="left" vertical="top" wrapText="1"/>
    </xf>
    <xf numFmtId="0" fontId="3" fillId="0" borderId="0" xfId="0" applyFont="1" applyAlignment="1">
      <alignment horizontal="left" wrapText="1"/>
    </xf>
    <xf numFmtId="0" fontId="0" fillId="0" borderId="0" xfId="0" applyFont="1" applyAlignment="1">
      <alignment horizontal="left" wrapText="1"/>
    </xf>
    <xf numFmtId="0" fontId="8" fillId="0" borderId="0" xfId="0" applyFont="1" applyAlignment="1">
      <alignment horizontal="left" wrapText="1"/>
    </xf>
    <xf numFmtId="0" fontId="3" fillId="0" borderId="0" xfId="0" applyFont="1" applyAlignment="1">
      <alignment horizontal="left"/>
    </xf>
    <xf numFmtId="0" fontId="15" fillId="0" borderId="0" xfId="0" applyFont="1" applyAlignment="1">
      <alignment horizontal="center"/>
    </xf>
    <xf numFmtId="0" fontId="6" fillId="0" borderId="0" xfId="0" applyFont="1" applyAlignment="1">
      <alignment horizontal="left"/>
    </xf>
    <xf numFmtId="0" fontId="4" fillId="0" borderId="0" xfId="0" applyFont="1" applyAlignment="1">
      <alignment horizontal="center"/>
    </xf>
    <xf numFmtId="0" fontId="0" fillId="0" borderId="0" xfId="0" applyFont="1" applyAlignment="1">
      <alignment horizontal="center"/>
    </xf>
    <xf numFmtId="0" fontId="6" fillId="0" borderId="0" xfId="0" applyFont="1" applyAlignment="1">
      <alignment horizontal="left" wrapText="1"/>
    </xf>
    <xf numFmtId="0" fontId="0" fillId="0" borderId="19" xfId="0" applyBorder="1" applyAlignment="1">
      <alignment/>
    </xf>
    <xf numFmtId="0" fontId="0" fillId="0" borderId="11" xfId="0" applyBorder="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xf>
    <xf numFmtId="0" fontId="0"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ální_Rozvaha - Pasiva" xfId="21"/>
    <cellStyle name="Percent" xfId="22"/>
    <cellStyle name="TIS_svetly_s" xfId="23"/>
    <cellStyle name="TIS_tmavy_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28</xdr:row>
      <xdr:rowOff>0</xdr:rowOff>
    </xdr:from>
    <xdr:to>
      <xdr:col>1</xdr:col>
      <xdr:colOff>1123950</xdr:colOff>
      <xdr:row>28</xdr:row>
      <xdr:rowOff>0</xdr:rowOff>
    </xdr:to>
    <xdr:sp>
      <xdr:nvSpPr>
        <xdr:cNvPr id="1" name="TextBox 92"/>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2" name="TextBox 91"/>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3" name="TextBox 90"/>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4" name="Line 77"/>
        <xdr:cNvSpPr>
          <a:spLocks/>
        </xdr:cNvSpPr>
      </xdr:nvSpPr>
      <xdr:spPr>
        <a:xfrm>
          <a:off x="7334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2266950</xdr:colOff>
      <xdr:row>28</xdr:row>
      <xdr:rowOff>0</xdr:rowOff>
    </xdr:from>
    <xdr:to>
      <xdr:col>1</xdr:col>
      <xdr:colOff>2266950</xdr:colOff>
      <xdr:row>28</xdr:row>
      <xdr:rowOff>0</xdr:rowOff>
    </xdr:to>
    <xdr:sp>
      <xdr:nvSpPr>
        <xdr:cNvPr id="5" name="Line 75"/>
        <xdr:cNvSpPr>
          <a:spLocks/>
        </xdr:cNvSpPr>
      </xdr:nvSpPr>
      <xdr:spPr>
        <a:xfrm>
          <a:off x="41624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523875</xdr:colOff>
      <xdr:row>28</xdr:row>
      <xdr:rowOff>0</xdr:rowOff>
    </xdr:from>
    <xdr:to>
      <xdr:col>1</xdr:col>
      <xdr:colOff>523875</xdr:colOff>
      <xdr:row>28</xdr:row>
      <xdr:rowOff>0</xdr:rowOff>
    </xdr:to>
    <xdr:sp>
      <xdr:nvSpPr>
        <xdr:cNvPr id="6" name="Line 74"/>
        <xdr:cNvSpPr>
          <a:spLocks/>
        </xdr:cNvSpPr>
      </xdr:nvSpPr>
      <xdr:spPr>
        <a:xfrm>
          <a:off x="2419350"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7" name="Line 73"/>
        <xdr:cNvSpPr>
          <a:spLocks/>
        </xdr:cNvSpPr>
      </xdr:nvSpPr>
      <xdr:spPr>
        <a:xfrm>
          <a:off x="3219450"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2047875</xdr:colOff>
      <xdr:row>28</xdr:row>
      <xdr:rowOff>0</xdr:rowOff>
    </xdr:to>
    <xdr:sp>
      <xdr:nvSpPr>
        <xdr:cNvPr id="8" name="Line 71"/>
        <xdr:cNvSpPr>
          <a:spLocks/>
        </xdr:cNvSpPr>
      </xdr:nvSpPr>
      <xdr:spPr>
        <a:xfrm>
          <a:off x="3933825" y="4962525"/>
          <a:ext cx="9525"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9" name="Line 67"/>
        <xdr:cNvSpPr>
          <a:spLocks/>
        </xdr:cNvSpPr>
      </xdr:nvSpPr>
      <xdr:spPr>
        <a:xfrm>
          <a:off x="2105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10" name="Line 64"/>
        <xdr:cNvSpPr>
          <a:spLocks/>
        </xdr:cNvSpPr>
      </xdr:nvSpPr>
      <xdr:spPr>
        <a:xfrm>
          <a:off x="2105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11" name="Line 62"/>
        <xdr:cNvSpPr>
          <a:spLocks/>
        </xdr:cNvSpPr>
      </xdr:nvSpPr>
      <xdr:spPr>
        <a:xfrm>
          <a:off x="962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12" name="Line 58"/>
        <xdr:cNvSpPr>
          <a:spLocks/>
        </xdr:cNvSpPr>
      </xdr:nvSpPr>
      <xdr:spPr>
        <a:xfrm flipV="1">
          <a:off x="35909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0</xdr:rowOff>
    </xdr:to>
    <xdr:sp>
      <xdr:nvSpPr>
        <xdr:cNvPr id="13" name="Line 53"/>
        <xdr:cNvSpPr>
          <a:spLocks/>
        </xdr:cNvSpPr>
      </xdr:nvSpPr>
      <xdr:spPr>
        <a:xfrm>
          <a:off x="2762250"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1123950</xdr:colOff>
      <xdr:row>28</xdr:row>
      <xdr:rowOff>0</xdr:rowOff>
    </xdr:to>
    <xdr:sp>
      <xdr:nvSpPr>
        <xdr:cNvPr id="14" name="TextBox 139"/>
        <xdr:cNvSpPr txBox="1">
          <a:spLocks noChangeArrowheads="1"/>
        </xdr:cNvSpPr>
      </xdr:nvSpPr>
      <xdr:spPr>
        <a:xfrm>
          <a:off x="2105025" y="4962525"/>
          <a:ext cx="9144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1</xdr:col>
      <xdr:colOff>209550</xdr:colOff>
      <xdr:row>28</xdr:row>
      <xdr:rowOff>0</xdr:rowOff>
    </xdr:from>
    <xdr:to>
      <xdr:col>1</xdr:col>
      <xdr:colOff>895350</xdr:colOff>
      <xdr:row>28</xdr:row>
      <xdr:rowOff>0</xdr:rowOff>
    </xdr:to>
    <xdr:sp>
      <xdr:nvSpPr>
        <xdr:cNvPr id="15" name="TextBox 138"/>
        <xdr:cNvSpPr txBox="1">
          <a:spLocks noChangeArrowheads="1"/>
        </xdr:cNvSpPr>
      </xdr:nvSpPr>
      <xdr:spPr>
        <a:xfrm>
          <a:off x="2105025" y="49625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2</xdr:col>
      <xdr:colOff>133350</xdr:colOff>
      <xdr:row>28</xdr:row>
      <xdr:rowOff>0</xdr:rowOff>
    </xdr:from>
    <xdr:to>
      <xdr:col>2</xdr:col>
      <xdr:colOff>819150</xdr:colOff>
      <xdr:row>28</xdr:row>
      <xdr:rowOff>0</xdr:rowOff>
    </xdr:to>
    <xdr:sp>
      <xdr:nvSpPr>
        <xdr:cNvPr id="16" name="TextBox 137"/>
        <xdr:cNvSpPr txBox="1">
          <a:spLocks noChangeArrowheads="1"/>
        </xdr:cNvSpPr>
      </xdr:nvSpPr>
      <xdr:spPr>
        <a:xfrm>
          <a:off x="4391025" y="49625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0</xdr:col>
      <xdr:colOff>733425</xdr:colOff>
      <xdr:row>28</xdr:row>
      <xdr:rowOff>0</xdr:rowOff>
    </xdr:from>
    <xdr:to>
      <xdr:col>0</xdr:col>
      <xdr:colOff>733425</xdr:colOff>
      <xdr:row>28</xdr:row>
      <xdr:rowOff>0</xdr:rowOff>
    </xdr:to>
    <xdr:sp>
      <xdr:nvSpPr>
        <xdr:cNvPr id="17" name="Line 125"/>
        <xdr:cNvSpPr>
          <a:spLocks/>
        </xdr:cNvSpPr>
      </xdr:nvSpPr>
      <xdr:spPr>
        <a:xfrm>
          <a:off x="7334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552450</xdr:colOff>
      <xdr:row>28</xdr:row>
      <xdr:rowOff>0</xdr:rowOff>
    </xdr:from>
    <xdr:to>
      <xdr:col>1</xdr:col>
      <xdr:colOff>552450</xdr:colOff>
      <xdr:row>28</xdr:row>
      <xdr:rowOff>0</xdr:rowOff>
    </xdr:to>
    <xdr:sp>
      <xdr:nvSpPr>
        <xdr:cNvPr id="18" name="Line 123"/>
        <xdr:cNvSpPr>
          <a:spLocks/>
        </xdr:cNvSpPr>
      </xdr:nvSpPr>
      <xdr:spPr>
        <a:xfrm>
          <a:off x="24479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1323975</xdr:colOff>
      <xdr:row>28</xdr:row>
      <xdr:rowOff>0</xdr:rowOff>
    </xdr:from>
    <xdr:to>
      <xdr:col>1</xdr:col>
      <xdr:colOff>1323975</xdr:colOff>
      <xdr:row>28</xdr:row>
      <xdr:rowOff>0</xdr:rowOff>
    </xdr:to>
    <xdr:sp>
      <xdr:nvSpPr>
        <xdr:cNvPr id="19" name="Line 122"/>
        <xdr:cNvSpPr>
          <a:spLocks/>
        </xdr:cNvSpPr>
      </xdr:nvSpPr>
      <xdr:spPr>
        <a:xfrm>
          <a:off x="3219450"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2038350</xdr:colOff>
      <xdr:row>28</xdr:row>
      <xdr:rowOff>0</xdr:rowOff>
    </xdr:from>
    <xdr:to>
      <xdr:col>1</xdr:col>
      <xdr:colOff>2038350</xdr:colOff>
      <xdr:row>28</xdr:row>
      <xdr:rowOff>0</xdr:rowOff>
    </xdr:to>
    <xdr:sp>
      <xdr:nvSpPr>
        <xdr:cNvPr id="20" name="Line 120"/>
        <xdr:cNvSpPr>
          <a:spLocks/>
        </xdr:cNvSpPr>
      </xdr:nvSpPr>
      <xdr:spPr>
        <a:xfrm flipH="1">
          <a:off x="39338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1" name="Line 117"/>
        <xdr:cNvSpPr>
          <a:spLocks/>
        </xdr:cNvSpPr>
      </xdr:nvSpPr>
      <xdr:spPr>
        <a:xfrm flipH="1">
          <a:off x="2105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28</xdr:row>
      <xdr:rowOff>0</xdr:rowOff>
    </xdr:from>
    <xdr:to>
      <xdr:col>1</xdr:col>
      <xdr:colOff>209550</xdr:colOff>
      <xdr:row>28</xdr:row>
      <xdr:rowOff>0</xdr:rowOff>
    </xdr:to>
    <xdr:sp>
      <xdr:nvSpPr>
        <xdr:cNvPr id="22" name="Line 114"/>
        <xdr:cNvSpPr>
          <a:spLocks/>
        </xdr:cNvSpPr>
      </xdr:nvSpPr>
      <xdr:spPr>
        <a:xfrm>
          <a:off x="2105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1695450</xdr:colOff>
      <xdr:row>28</xdr:row>
      <xdr:rowOff>0</xdr:rowOff>
    </xdr:from>
    <xdr:to>
      <xdr:col>1</xdr:col>
      <xdr:colOff>1695450</xdr:colOff>
      <xdr:row>28</xdr:row>
      <xdr:rowOff>0</xdr:rowOff>
    </xdr:to>
    <xdr:sp>
      <xdr:nvSpPr>
        <xdr:cNvPr id="23" name="Line 110"/>
        <xdr:cNvSpPr>
          <a:spLocks/>
        </xdr:cNvSpPr>
      </xdr:nvSpPr>
      <xdr:spPr>
        <a:xfrm flipV="1">
          <a:off x="35909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857250</xdr:colOff>
      <xdr:row>28</xdr:row>
      <xdr:rowOff>0</xdr:rowOff>
    </xdr:from>
    <xdr:to>
      <xdr:col>1</xdr:col>
      <xdr:colOff>866775</xdr:colOff>
      <xdr:row>28</xdr:row>
      <xdr:rowOff>0</xdr:rowOff>
    </xdr:to>
    <xdr:sp>
      <xdr:nvSpPr>
        <xdr:cNvPr id="24" name="Line 105"/>
        <xdr:cNvSpPr>
          <a:spLocks/>
        </xdr:cNvSpPr>
      </xdr:nvSpPr>
      <xdr:spPr>
        <a:xfrm>
          <a:off x="2752725" y="4962525"/>
          <a:ext cx="9525"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962025</xdr:colOff>
      <xdr:row>28</xdr:row>
      <xdr:rowOff>0</xdr:rowOff>
    </xdr:from>
    <xdr:to>
      <xdr:col>0</xdr:col>
      <xdr:colOff>962025</xdr:colOff>
      <xdr:row>28</xdr:row>
      <xdr:rowOff>0</xdr:rowOff>
    </xdr:to>
    <xdr:sp>
      <xdr:nvSpPr>
        <xdr:cNvPr id="25" name="Line 101"/>
        <xdr:cNvSpPr>
          <a:spLocks/>
        </xdr:cNvSpPr>
      </xdr:nvSpPr>
      <xdr:spPr>
        <a:xfrm>
          <a:off x="9620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28</xdr:row>
      <xdr:rowOff>0</xdr:rowOff>
    </xdr:from>
    <xdr:to>
      <xdr:col>0</xdr:col>
      <xdr:colOff>276225</xdr:colOff>
      <xdr:row>28</xdr:row>
      <xdr:rowOff>0</xdr:rowOff>
    </xdr:to>
    <xdr:sp>
      <xdr:nvSpPr>
        <xdr:cNvPr id="26" name="Line 100"/>
        <xdr:cNvSpPr>
          <a:spLocks/>
        </xdr:cNvSpPr>
      </xdr:nvSpPr>
      <xdr:spPr>
        <a:xfrm>
          <a:off x="276225" y="49625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1123950</xdr:colOff>
      <xdr:row>57</xdr:row>
      <xdr:rowOff>0</xdr:rowOff>
    </xdr:to>
    <xdr:sp>
      <xdr:nvSpPr>
        <xdr:cNvPr id="27" name="TextBox 186"/>
        <xdr:cNvSpPr txBox="1">
          <a:spLocks noChangeArrowheads="1"/>
        </xdr:cNvSpPr>
      </xdr:nvSpPr>
      <xdr:spPr>
        <a:xfrm>
          <a:off x="2105025" y="9877425"/>
          <a:ext cx="9144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1</xdr:col>
      <xdr:colOff>209550</xdr:colOff>
      <xdr:row>57</xdr:row>
      <xdr:rowOff>0</xdr:rowOff>
    </xdr:from>
    <xdr:to>
      <xdr:col>1</xdr:col>
      <xdr:colOff>895350</xdr:colOff>
      <xdr:row>57</xdr:row>
      <xdr:rowOff>0</xdr:rowOff>
    </xdr:to>
    <xdr:sp>
      <xdr:nvSpPr>
        <xdr:cNvPr id="28" name="TextBox 185"/>
        <xdr:cNvSpPr txBox="1">
          <a:spLocks noChangeArrowheads="1"/>
        </xdr:cNvSpPr>
      </xdr:nvSpPr>
      <xdr:spPr>
        <a:xfrm>
          <a:off x="2105025" y="98774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2</xdr:col>
      <xdr:colOff>133350</xdr:colOff>
      <xdr:row>57</xdr:row>
      <xdr:rowOff>0</xdr:rowOff>
    </xdr:from>
    <xdr:to>
      <xdr:col>2</xdr:col>
      <xdr:colOff>819150</xdr:colOff>
      <xdr:row>57</xdr:row>
      <xdr:rowOff>0</xdr:rowOff>
    </xdr:to>
    <xdr:sp>
      <xdr:nvSpPr>
        <xdr:cNvPr id="29" name="TextBox 184"/>
        <xdr:cNvSpPr txBox="1">
          <a:spLocks noChangeArrowheads="1"/>
        </xdr:cNvSpPr>
      </xdr:nvSpPr>
      <xdr:spPr>
        <a:xfrm>
          <a:off x="4391025" y="9877425"/>
          <a:ext cx="685800" cy="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 </a:t>
          </a:r>
        </a:p>
      </xdr:txBody>
    </xdr:sp>
    <xdr:clientData/>
  </xdr:twoCellAnchor>
  <xdr:twoCellAnchor>
    <xdr:from>
      <xdr:col>0</xdr:col>
      <xdr:colOff>733425</xdr:colOff>
      <xdr:row>57</xdr:row>
      <xdr:rowOff>0</xdr:rowOff>
    </xdr:from>
    <xdr:to>
      <xdr:col>0</xdr:col>
      <xdr:colOff>733425</xdr:colOff>
      <xdr:row>57</xdr:row>
      <xdr:rowOff>0</xdr:rowOff>
    </xdr:to>
    <xdr:sp>
      <xdr:nvSpPr>
        <xdr:cNvPr id="30" name="Line 171"/>
        <xdr:cNvSpPr>
          <a:spLocks/>
        </xdr:cNvSpPr>
      </xdr:nvSpPr>
      <xdr:spPr>
        <a:xfrm>
          <a:off x="7334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2266950</xdr:colOff>
      <xdr:row>57</xdr:row>
      <xdr:rowOff>0</xdr:rowOff>
    </xdr:from>
    <xdr:to>
      <xdr:col>1</xdr:col>
      <xdr:colOff>2266950</xdr:colOff>
      <xdr:row>57</xdr:row>
      <xdr:rowOff>0</xdr:rowOff>
    </xdr:to>
    <xdr:sp>
      <xdr:nvSpPr>
        <xdr:cNvPr id="31" name="Line 169"/>
        <xdr:cNvSpPr>
          <a:spLocks/>
        </xdr:cNvSpPr>
      </xdr:nvSpPr>
      <xdr:spPr>
        <a:xfrm>
          <a:off x="41624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552450</xdr:colOff>
      <xdr:row>57</xdr:row>
      <xdr:rowOff>0</xdr:rowOff>
    </xdr:from>
    <xdr:to>
      <xdr:col>1</xdr:col>
      <xdr:colOff>552450</xdr:colOff>
      <xdr:row>57</xdr:row>
      <xdr:rowOff>0</xdr:rowOff>
    </xdr:to>
    <xdr:sp>
      <xdr:nvSpPr>
        <xdr:cNvPr id="32" name="Line 168"/>
        <xdr:cNvSpPr>
          <a:spLocks/>
        </xdr:cNvSpPr>
      </xdr:nvSpPr>
      <xdr:spPr>
        <a:xfrm>
          <a:off x="24479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1323975</xdr:colOff>
      <xdr:row>57</xdr:row>
      <xdr:rowOff>0</xdr:rowOff>
    </xdr:from>
    <xdr:to>
      <xdr:col>1</xdr:col>
      <xdr:colOff>1323975</xdr:colOff>
      <xdr:row>57</xdr:row>
      <xdr:rowOff>0</xdr:rowOff>
    </xdr:to>
    <xdr:sp>
      <xdr:nvSpPr>
        <xdr:cNvPr id="33" name="Line 167"/>
        <xdr:cNvSpPr>
          <a:spLocks/>
        </xdr:cNvSpPr>
      </xdr:nvSpPr>
      <xdr:spPr>
        <a:xfrm>
          <a:off x="3219450"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2038350</xdr:colOff>
      <xdr:row>57</xdr:row>
      <xdr:rowOff>0</xdr:rowOff>
    </xdr:from>
    <xdr:to>
      <xdr:col>1</xdr:col>
      <xdr:colOff>2047875</xdr:colOff>
      <xdr:row>57</xdr:row>
      <xdr:rowOff>0</xdr:rowOff>
    </xdr:to>
    <xdr:sp>
      <xdr:nvSpPr>
        <xdr:cNvPr id="34" name="Line 165"/>
        <xdr:cNvSpPr>
          <a:spLocks/>
        </xdr:cNvSpPr>
      </xdr:nvSpPr>
      <xdr:spPr>
        <a:xfrm>
          <a:off x="3933825" y="9877425"/>
          <a:ext cx="9525"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5" name="Line 161"/>
        <xdr:cNvSpPr>
          <a:spLocks/>
        </xdr:cNvSpPr>
      </xdr:nvSpPr>
      <xdr:spPr>
        <a:xfrm>
          <a:off x="21050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57</xdr:row>
      <xdr:rowOff>0</xdr:rowOff>
    </xdr:from>
    <xdr:to>
      <xdr:col>1</xdr:col>
      <xdr:colOff>209550</xdr:colOff>
      <xdr:row>57</xdr:row>
      <xdr:rowOff>0</xdr:rowOff>
    </xdr:to>
    <xdr:sp>
      <xdr:nvSpPr>
        <xdr:cNvPr id="36" name="Line 158"/>
        <xdr:cNvSpPr>
          <a:spLocks/>
        </xdr:cNvSpPr>
      </xdr:nvSpPr>
      <xdr:spPr>
        <a:xfrm>
          <a:off x="21050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962025</xdr:colOff>
      <xdr:row>57</xdr:row>
      <xdr:rowOff>0</xdr:rowOff>
    </xdr:from>
    <xdr:to>
      <xdr:col>0</xdr:col>
      <xdr:colOff>962025</xdr:colOff>
      <xdr:row>57</xdr:row>
      <xdr:rowOff>0</xdr:rowOff>
    </xdr:to>
    <xdr:sp>
      <xdr:nvSpPr>
        <xdr:cNvPr id="37" name="Line 156"/>
        <xdr:cNvSpPr>
          <a:spLocks/>
        </xdr:cNvSpPr>
      </xdr:nvSpPr>
      <xdr:spPr>
        <a:xfrm>
          <a:off x="9620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1695450</xdr:colOff>
      <xdr:row>57</xdr:row>
      <xdr:rowOff>0</xdr:rowOff>
    </xdr:from>
    <xdr:to>
      <xdr:col>1</xdr:col>
      <xdr:colOff>1695450</xdr:colOff>
      <xdr:row>57</xdr:row>
      <xdr:rowOff>0</xdr:rowOff>
    </xdr:to>
    <xdr:sp>
      <xdr:nvSpPr>
        <xdr:cNvPr id="38" name="Line 152"/>
        <xdr:cNvSpPr>
          <a:spLocks/>
        </xdr:cNvSpPr>
      </xdr:nvSpPr>
      <xdr:spPr>
        <a:xfrm flipV="1">
          <a:off x="3590925"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866775</xdr:colOff>
      <xdr:row>57</xdr:row>
      <xdr:rowOff>0</xdr:rowOff>
    </xdr:to>
    <xdr:sp>
      <xdr:nvSpPr>
        <xdr:cNvPr id="39" name="Line 147"/>
        <xdr:cNvSpPr>
          <a:spLocks/>
        </xdr:cNvSpPr>
      </xdr:nvSpPr>
      <xdr:spPr>
        <a:xfrm>
          <a:off x="2762250" y="9877425"/>
          <a:ext cx="0" cy="0"/>
        </a:xfrm>
        <a:prstGeom prst="lin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619125</xdr:colOff>
      <xdr:row>36</xdr:row>
      <xdr:rowOff>28575</xdr:rowOff>
    </xdr:from>
    <xdr:to>
      <xdr:col>4</xdr:col>
      <xdr:colOff>333375</xdr:colOff>
      <xdr:row>55</xdr:row>
      <xdr:rowOff>114300</xdr:rowOff>
    </xdr:to>
    <xdr:pic>
      <xdr:nvPicPr>
        <xdr:cNvPr id="40" name="Picture 194"/>
        <xdr:cNvPicPr preferRelativeResize="1">
          <a:picLocks noChangeAspect="1"/>
        </xdr:cNvPicPr>
      </xdr:nvPicPr>
      <xdr:blipFill>
        <a:blip r:embed="rId1"/>
        <a:srcRect l="9873" t="10089" r="8802" b="8534"/>
        <a:stretch>
          <a:fillRect/>
        </a:stretch>
      </xdr:blipFill>
      <xdr:spPr>
        <a:xfrm>
          <a:off x="619125" y="6515100"/>
          <a:ext cx="6391275" cy="3162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17</xdr:row>
      <xdr:rowOff>0</xdr:rowOff>
    </xdr:from>
    <xdr:to>
      <xdr:col>10</xdr:col>
      <xdr:colOff>352425</xdr:colOff>
      <xdr:row>41</xdr:row>
      <xdr:rowOff>142875</xdr:rowOff>
    </xdr:to>
    <xdr:pic>
      <xdr:nvPicPr>
        <xdr:cNvPr id="1" name="Picture 2"/>
        <xdr:cNvPicPr preferRelativeResize="1">
          <a:picLocks noChangeAspect="1"/>
        </xdr:cNvPicPr>
      </xdr:nvPicPr>
      <xdr:blipFill>
        <a:blip r:embed="rId1"/>
        <a:srcRect l="25862" t="25521" r="22428" b="10903"/>
        <a:stretch>
          <a:fillRect/>
        </a:stretch>
      </xdr:blipFill>
      <xdr:spPr>
        <a:xfrm>
          <a:off x="2276475" y="3705225"/>
          <a:ext cx="4171950"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ing\Accounting%202012\Danek%20reports\report_0520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counting\Accounting%202013\reports%20PROXY\report_012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counting\Accounting%202013\reports%20PROXY\report_0220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counting\Accounting%202013\reports%20PROXY\report_03201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counting\Accounting%202013\reports%20PROXY\report_04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ccounting%202012\Danek%20reports\report_06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ing\Accounting%202012\Danek%20reports\report_07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ing\Accounting%202012\Danek%20reports\report_08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ing\Accounting%202012\Danek%20reports\report_09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ing\Accounting%202012\Danek%20reports\report_1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ing\Accounting%202012\Danek%20reports\report_11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ing\Accounting%202012\Danek%20reports\report_12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SDNS_STAR\DATA\OCP20130101.01_OCP\DOCOS40_b\DOCOS40_b-201303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277226</v>
          </cell>
        </row>
      </sheetData>
      <sheetData sheetId="7">
        <row r="19">
          <cell r="F19">
            <v>17990</v>
          </cell>
        </row>
        <row r="44">
          <cell r="F44">
            <v>277226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213190</v>
          </cell>
        </row>
      </sheetData>
      <sheetData sheetId="7">
        <row r="19">
          <cell r="F19">
            <v>9963</v>
          </cell>
        </row>
        <row r="44">
          <cell r="F44">
            <v>213190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227043</v>
          </cell>
        </row>
      </sheetData>
      <sheetData sheetId="7">
        <row r="19">
          <cell r="F19">
            <v>11802</v>
          </cell>
        </row>
        <row r="44">
          <cell r="F44">
            <v>227043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229969</v>
          </cell>
        </row>
      </sheetData>
      <sheetData sheetId="7">
        <row r="19">
          <cell r="F19">
            <v>9475</v>
          </cell>
        </row>
        <row r="44">
          <cell r="F44">
            <v>229969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 val="report_042013"/>
    </sheetNames>
    <sheetDataSet>
      <sheetData sheetId="6">
        <row r="47">
          <cell r="F47">
            <v>256716</v>
          </cell>
        </row>
      </sheetData>
      <sheetData sheetId="7">
        <row r="19">
          <cell r="F19">
            <v>5639</v>
          </cell>
        </row>
        <row r="44">
          <cell r="F44">
            <v>256716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110378</v>
          </cell>
        </row>
      </sheetData>
      <sheetData sheetId="7">
        <row r="19">
          <cell r="F19">
            <v>6002</v>
          </cell>
        </row>
        <row r="44">
          <cell r="F44">
            <v>110378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129164</v>
          </cell>
        </row>
      </sheetData>
      <sheetData sheetId="7">
        <row r="19">
          <cell r="F19">
            <v>5266</v>
          </cell>
        </row>
        <row r="44">
          <cell r="F44">
            <v>129164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144192</v>
          </cell>
        </row>
      </sheetData>
      <sheetData sheetId="7">
        <row r="19">
          <cell r="F19">
            <v>5691</v>
          </cell>
        </row>
        <row r="44">
          <cell r="F44">
            <v>144192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152082</v>
          </cell>
        </row>
      </sheetData>
      <sheetData sheetId="7">
        <row r="19">
          <cell r="F19">
            <v>6075</v>
          </cell>
        </row>
        <row r="44">
          <cell r="F44">
            <v>152082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168873</v>
          </cell>
        </row>
      </sheetData>
      <sheetData sheetId="7">
        <row r="19">
          <cell r="F19">
            <v>6943</v>
          </cell>
        </row>
        <row r="44">
          <cell r="F44">
            <v>168873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186470</v>
          </cell>
        </row>
      </sheetData>
      <sheetData sheetId="7">
        <row r="19">
          <cell r="F19">
            <v>7334</v>
          </cell>
        </row>
        <row r="44">
          <cell r="F44">
            <v>186470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6">
        <row r="47">
          <cell r="F47">
            <v>194580</v>
          </cell>
        </row>
      </sheetData>
      <sheetData sheetId="7">
        <row r="19">
          <cell r="F19">
            <v>8908</v>
          </cell>
        </row>
        <row r="44">
          <cell r="F44">
            <v>194580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s>
    <sheetDataSet>
      <sheetData sheetId="2">
        <row r="11">
          <cell r="C11">
            <v>17.786042187227615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6"/>
  <sheetViews>
    <sheetView showGridLines="0" workbookViewId="0" topLeftCell="A1">
      <selection activeCell="A8" sqref="A8"/>
    </sheetView>
  </sheetViews>
  <sheetFormatPr defaultColWidth="9.140625" defaultRowHeight="12.75"/>
  <cols>
    <col min="1" max="1" width="109.28125" style="0" customWidth="1"/>
    <col min="2" max="2" width="10.140625" style="40" bestFit="1" customWidth="1"/>
    <col min="3" max="3" width="12.7109375" style="40" customWidth="1"/>
  </cols>
  <sheetData>
    <row r="1" spans="1:3" ht="15.75">
      <c r="A1" s="1" t="s">
        <v>1</v>
      </c>
      <c r="B1" s="39">
        <f>C1</f>
        <v>41364</v>
      </c>
      <c r="C1" s="39">
        <v>41364</v>
      </c>
    </row>
    <row r="2" ht="15.75">
      <c r="A2" s="1" t="s">
        <v>2</v>
      </c>
    </row>
    <row r="3" ht="15.75">
      <c r="A3" s="1" t="str">
        <f>"Informace k "&amp;DAY(C1)&amp;"."&amp;MONTH(C1)&amp;"."&amp;YEAR(C1)</f>
        <v>Informace k 31.3.2013</v>
      </c>
    </row>
    <row r="4" ht="12.75">
      <c r="A4" s="2"/>
    </row>
    <row r="5" ht="12.75">
      <c r="A5" s="3"/>
    </row>
    <row r="6" ht="31.5" customHeight="1">
      <c r="A6" s="3"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7"/>
  <sheetViews>
    <sheetView showGridLines="0" workbookViewId="0" topLeftCell="A55">
      <selection activeCell="B84" sqref="B84"/>
    </sheetView>
  </sheetViews>
  <sheetFormatPr defaultColWidth="9.140625" defaultRowHeight="12.75"/>
  <cols>
    <col min="1" max="1" width="28.421875" style="0" bestFit="1" customWidth="1"/>
    <col min="2" max="2" width="35.421875" style="0" bestFit="1" customWidth="1"/>
    <col min="3" max="3" width="27.140625" style="0" customWidth="1"/>
  </cols>
  <sheetData>
    <row r="1" ht="12.75">
      <c r="A1" s="4" t="s">
        <v>3</v>
      </c>
    </row>
    <row r="2" ht="12.75">
      <c r="A2" s="5" t="s">
        <v>4</v>
      </c>
    </row>
    <row r="4" spans="1:6" ht="12.75">
      <c r="A4" s="80" t="s">
        <v>13</v>
      </c>
      <c r="B4" s="80"/>
      <c r="C4" s="80"/>
      <c r="D4" s="80"/>
      <c r="E4" s="80"/>
      <c r="F4" s="80"/>
    </row>
    <row r="5" spans="1:2" ht="12.75">
      <c r="A5" s="20" t="s">
        <v>5</v>
      </c>
      <c r="B5" s="20" t="s">
        <v>1</v>
      </c>
    </row>
    <row r="6" spans="1:2" ht="12.75">
      <c r="A6" s="20" t="s">
        <v>6</v>
      </c>
      <c r="B6" s="20" t="s">
        <v>7</v>
      </c>
    </row>
    <row r="7" spans="1:2" ht="12.75">
      <c r="A7" s="20" t="s">
        <v>8</v>
      </c>
      <c r="B7" s="20" t="s">
        <v>9</v>
      </c>
    </row>
    <row r="8" spans="1:2" ht="12.75">
      <c r="A8" s="20" t="s">
        <v>10</v>
      </c>
      <c r="B8" s="20" t="s">
        <v>11</v>
      </c>
    </row>
    <row r="10" ht="12.75">
      <c r="A10" s="6" t="s">
        <v>12</v>
      </c>
    </row>
    <row r="11" ht="12.75">
      <c r="A11" s="21">
        <v>35451</v>
      </c>
    </row>
    <row r="13" spans="1:6" ht="12.75">
      <c r="A13" s="80" t="s">
        <v>14</v>
      </c>
      <c r="B13" s="80"/>
      <c r="C13" s="80"/>
      <c r="D13" s="80"/>
      <c r="E13" s="80"/>
      <c r="F13" s="80"/>
    </row>
    <row r="14" spans="1:6" ht="12.75">
      <c r="A14" s="25">
        <v>27000000</v>
      </c>
      <c r="B14" s="8"/>
      <c r="C14" s="8"/>
      <c r="D14" s="8"/>
      <c r="E14" s="8"/>
      <c r="F14" s="8"/>
    </row>
    <row r="15" spans="1:6" ht="12.75">
      <c r="A15" s="8"/>
      <c r="B15" s="8"/>
      <c r="C15" s="8"/>
      <c r="D15" s="8"/>
      <c r="E15" s="8"/>
      <c r="F15" s="8"/>
    </row>
    <row r="16" spans="1:6" ht="12.75">
      <c r="A16" s="8"/>
      <c r="B16" s="8"/>
      <c r="C16" s="8"/>
      <c r="D16" s="8"/>
      <c r="E16" s="8"/>
      <c r="F16" s="8"/>
    </row>
    <row r="17" spans="1:6" ht="12.75">
      <c r="A17" s="7" t="s">
        <v>15</v>
      </c>
      <c r="B17" s="7"/>
      <c r="C17" s="8"/>
      <c r="D17" s="8"/>
      <c r="E17" s="8"/>
      <c r="F17" s="8"/>
    </row>
    <row r="18" spans="1:6" ht="12.75">
      <c r="A18" s="22">
        <v>1</v>
      </c>
      <c r="B18" s="8"/>
      <c r="C18" s="8"/>
      <c r="D18" s="8"/>
      <c r="E18" s="8"/>
      <c r="F18" s="8"/>
    </row>
    <row r="19" spans="1:6" ht="12.75">
      <c r="A19" s="8"/>
      <c r="B19" s="8"/>
      <c r="C19" s="8"/>
      <c r="D19" s="8"/>
      <c r="E19" s="8"/>
      <c r="F19" s="8"/>
    </row>
    <row r="20" spans="1:6" ht="12.75">
      <c r="A20" s="8"/>
      <c r="B20" s="8"/>
      <c r="C20" s="8"/>
      <c r="D20" s="8"/>
      <c r="E20" s="8"/>
      <c r="F20" s="8"/>
    </row>
    <row r="21" spans="1:6" ht="30" customHeight="1">
      <c r="A21" s="77" t="s">
        <v>16</v>
      </c>
      <c r="B21" s="77"/>
      <c r="C21" s="77"/>
      <c r="D21" s="77"/>
      <c r="E21" s="77"/>
      <c r="F21" s="77"/>
    </row>
    <row r="22" spans="1:6" ht="12.75">
      <c r="A22" s="23" t="s">
        <v>17</v>
      </c>
      <c r="B22" s="8"/>
      <c r="C22" s="8"/>
      <c r="D22" s="8"/>
      <c r="E22" s="8"/>
      <c r="F22" s="8"/>
    </row>
    <row r="23" spans="1:6" ht="12.75">
      <c r="A23" s="8"/>
      <c r="B23" s="8"/>
      <c r="C23" s="8"/>
      <c r="D23" s="8"/>
      <c r="E23" s="8"/>
      <c r="F23" s="8"/>
    </row>
    <row r="24" spans="1:6" ht="29.25" customHeight="1">
      <c r="A24" s="77" t="s">
        <v>18</v>
      </c>
      <c r="B24" s="77"/>
      <c r="C24" s="77"/>
      <c r="D24" s="77"/>
      <c r="E24" s="77"/>
      <c r="F24" s="77"/>
    </row>
    <row r="25" spans="1:6" ht="12.75">
      <c r="A25" s="8"/>
      <c r="B25" s="8"/>
      <c r="C25" s="8"/>
      <c r="D25" s="8"/>
      <c r="E25" s="8"/>
      <c r="F25" s="8"/>
    </row>
    <row r="26" spans="1:6" ht="12.75">
      <c r="A26" s="79" t="s">
        <v>131</v>
      </c>
      <c r="B26" s="79"/>
      <c r="C26" s="79"/>
      <c r="D26" s="79"/>
      <c r="E26" s="79"/>
      <c r="F26" s="79"/>
    </row>
    <row r="27" spans="1:6" ht="12.75">
      <c r="A27" s="24">
        <v>0</v>
      </c>
      <c r="B27" s="8"/>
      <c r="C27" s="8"/>
      <c r="D27" s="8"/>
      <c r="E27" s="8"/>
      <c r="F27" s="8"/>
    </row>
    <row r="28" ht="12.75" customHeight="1"/>
    <row r="29" spans="1:6" ht="12.75">
      <c r="A29" s="77" t="s">
        <v>55</v>
      </c>
      <c r="B29" s="77"/>
      <c r="C29" s="77"/>
      <c r="D29" s="77"/>
      <c r="E29" s="77"/>
      <c r="F29" s="77"/>
    </row>
    <row r="30" spans="1:6" ht="30.75" customHeight="1">
      <c r="A30" s="78" t="s">
        <v>132</v>
      </c>
      <c r="B30" s="78"/>
      <c r="C30" s="78"/>
      <c r="D30" s="78"/>
      <c r="E30" s="78"/>
      <c r="F30" s="11"/>
    </row>
    <row r="31" spans="1:6" ht="12.75">
      <c r="A31" s="11"/>
      <c r="B31" s="11"/>
      <c r="C31" s="11"/>
      <c r="D31" s="11"/>
      <c r="E31" s="11"/>
      <c r="F31" s="11"/>
    </row>
    <row r="32" spans="2:6" ht="12.75">
      <c r="B32" s="5" t="s">
        <v>308</v>
      </c>
      <c r="C32" s="11"/>
      <c r="D32" s="11"/>
      <c r="E32" s="11"/>
      <c r="F32" s="11"/>
    </row>
    <row r="33" spans="2:6" ht="12.75">
      <c r="B33" s="5"/>
      <c r="C33" s="11"/>
      <c r="D33" s="11"/>
      <c r="E33" s="11"/>
      <c r="F33" s="11"/>
    </row>
    <row r="34" spans="2:6" ht="12.75">
      <c r="B34" s="5"/>
      <c r="C34" s="11"/>
      <c r="D34" s="11"/>
      <c r="E34" s="11"/>
      <c r="F34" s="11"/>
    </row>
    <row r="35" spans="2:6" ht="12.75">
      <c r="B35" s="5"/>
      <c r="C35" s="11"/>
      <c r="D35" s="11"/>
      <c r="E35" s="11"/>
      <c r="F35" s="11"/>
    </row>
    <row r="36" ht="12.75">
      <c r="A36" t="s">
        <v>141</v>
      </c>
    </row>
    <row r="55" spans="2:6" ht="12.75">
      <c r="B55" s="5"/>
      <c r="C55" s="11"/>
      <c r="D55" s="11"/>
      <c r="E55" s="11"/>
      <c r="F55" s="11"/>
    </row>
    <row r="56" spans="1:6" ht="12.75">
      <c r="A56" s="11"/>
      <c r="B56" s="11"/>
      <c r="C56" s="11"/>
      <c r="D56" s="11"/>
      <c r="E56" s="11"/>
      <c r="F56" s="11"/>
    </row>
    <row r="57" spans="1:5" ht="12" customHeight="1">
      <c r="A57" s="11"/>
      <c r="B57" s="11"/>
      <c r="C57" s="11"/>
      <c r="D57" s="11"/>
      <c r="E57" s="11"/>
    </row>
    <row r="58" spans="1:6" ht="12.75">
      <c r="A58" s="77" t="s">
        <v>55</v>
      </c>
      <c r="B58" s="77"/>
      <c r="C58" s="77"/>
      <c r="D58" s="77"/>
      <c r="E58" s="77"/>
      <c r="F58" s="77"/>
    </row>
    <row r="59" spans="1:2" ht="12.75">
      <c r="A59" s="29"/>
      <c r="B59" s="6"/>
    </row>
    <row r="61" spans="1:2" ht="25.5">
      <c r="A61" s="19" t="s">
        <v>47</v>
      </c>
      <c r="B61" s="13"/>
    </row>
    <row r="63" spans="1:2" ht="12.75">
      <c r="A63" s="41" t="s">
        <v>49</v>
      </c>
      <c r="B63" s="13" t="s">
        <v>325</v>
      </c>
    </row>
    <row r="64" spans="1:2" ht="12.75">
      <c r="A64" s="41"/>
      <c r="B64" s="13" t="s">
        <v>326</v>
      </c>
    </row>
    <row r="65" spans="1:2" ht="12.75">
      <c r="A65" s="41" t="s">
        <v>48</v>
      </c>
      <c r="B65" s="13" t="s">
        <v>327</v>
      </c>
    </row>
    <row r="66" spans="1:2" ht="25.5">
      <c r="A66" s="41"/>
      <c r="B66" s="13" t="s">
        <v>328</v>
      </c>
    </row>
    <row r="67" spans="1:2" ht="12.75">
      <c r="A67" s="41" t="s">
        <v>48</v>
      </c>
      <c r="B67" s="13" t="s">
        <v>312</v>
      </c>
    </row>
    <row r="68" spans="1:2" ht="25.5">
      <c r="A68" s="41"/>
      <c r="B68" s="13" t="s">
        <v>313</v>
      </c>
    </row>
    <row r="69" spans="1:2" ht="12.75">
      <c r="A69" s="41"/>
      <c r="B69" s="13"/>
    </row>
    <row r="70" spans="1:2" ht="12.75">
      <c r="A70" s="41"/>
      <c r="B70" s="13"/>
    </row>
    <row r="71" spans="1:2" ht="12.75">
      <c r="A71" s="41"/>
      <c r="B71" s="13"/>
    </row>
    <row r="72" spans="1:2" ht="12.75">
      <c r="A72" s="76" t="s">
        <v>50</v>
      </c>
      <c r="B72" s="76"/>
    </row>
    <row r="73" ht="12.75">
      <c r="A73" s="18" t="s">
        <v>51</v>
      </c>
    </row>
    <row r="74" spans="1:2" ht="12.75">
      <c r="A74" s="76" t="s">
        <v>52</v>
      </c>
      <c r="B74" s="76"/>
    </row>
    <row r="75" spans="1:2" ht="12.75">
      <c r="A75" s="76" t="s">
        <v>53</v>
      </c>
      <c r="B75" s="76"/>
    </row>
    <row r="76" spans="1:2" ht="12.75">
      <c r="A76" s="76" t="s">
        <v>54</v>
      </c>
      <c r="B76" s="76"/>
    </row>
    <row r="77" spans="1:2" ht="12.75">
      <c r="A77" s="19" t="s">
        <v>44</v>
      </c>
      <c r="B77" s="13"/>
    </row>
    <row r="78" spans="1:2" ht="12.75">
      <c r="A78" s="19" t="s">
        <v>42</v>
      </c>
      <c r="B78" s="13" t="s">
        <v>139</v>
      </c>
    </row>
    <row r="79" spans="1:2" ht="12.75">
      <c r="A79" s="19"/>
      <c r="B79" s="13" t="s">
        <v>22</v>
      </c>
    </row>
    <row r="80" spans="1:2" ht="25.5">
      <c r="A80" s="19"/>
      <c r="B80" s="13" t="s">
        <v>45</v>
      </c>
    </row>
    <row r="81" spans="1:2" ht="12.75">
      <c r="A81" s="19" t="s">
        <v>43</v>
      </c>
      <c r="B81" s="13" t="s">
        <v>329</v>
      </c>
    </row>
    <row r="82" spans="1:2" ht="12.75">
      <c r="A82" s="19"/>
      <c r="B82" s="13" t="s">
        <v>140</v>
      </c>
    </row>
    <row r="83" spans="1:2" ht="12.75">
      <c r="A83" s="19"/>
      <c r="B83" s="13" t="s">
        <v>330</v>
      </c>
    </row>
    <row r="84" spans="1:2" ht="12.75">
      <c r="A84" s="19" t="s">
        <v>46</v>
      </c>
      <c r="B84" s="13" t="s">
        <v>309</v>
      </c>
    </row>
    <row r="85" spans="1:2" ht="12.75">
      <c r="A85" s="19"/>
      <c r="B85" s="13" t="s">
        <v>22</v>
      </c>
    </row>
    <row r="86" spans="1:2" ht="12.75">
      <c r="A86" s="19"/>
      <c r="B86" s="13" t="s">
        <v>310</v>
      </c>
    </row>
    <row r="87" spans="1:2" ht="25.5">
      <c r="A87" s="19"/>
      <c r="B87" s="13" t="s">
        <v>311</v>
      </c>
    </row>
  </sheetData>
  <mergeCells count="12">
    <mergeCell ref="A26:F26"/>
    <mergeCell ref="A29:F29"/>
    <mergeCell ref="A4:F4"/>
    <mergeCell ref="A13:F13"/>
    <mergeCell ref="A21:F21"/>
    <mergeCell ref="A24:F24"/>
    <mergeCell ref="A75:B75"/>
    <mergeCell ref="A76:B76"/>
    <mergeCell ref="A58:F58"/>
    <mergeCell ref="A30:E30"/>
    <mergeCell ref="A72:B72"/>
    <mergeCell ref="A74:B74"/>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2"/>
  <sheetViews>
    <sheetView showGridLines="0" workbookViewId="0" topLeftCell="A1">
      <selection activeCell="A9" sqref="A9"/>
    </sheetView>
  </sheetViews>
  <sheetFormatPr defaultColWidth="9.140625" defaultRowHeight="12.75"/>
  <sheetData>
    <row r="1" spans="1:11" ht="12.75">
      <c r="A1" s="12"/>
      <c r="B1" s="12"/>
      <c r="C1" s="12"/>
      <c r="D1" s="12"/>
      <c r="E1" s="12"/>
      <c r="F1" s="12"/>
      <c r="G1" s="12"/>
      <c r="H1" s="12"/>
      <c r="I1" s="12"/>
      <c r="J1" s="12"/>
      <c r="K1" s="12"/>
    </row>
    <row r="2" spans="1:11" ht="12.75">
      <c r="A2" s="80" t="s">
        <v>19</v>
      </c>
      <c r="B2" s="80"/>
      <c r="C2" s="80"/>
      <c r="D2" s="80"/>
      <c r="E2" s="80"/>
      <c r="F2" s="80"/>
      <c r="G2" s="80"/>
      <c r="H2" s="80"/>
      <c r="I2" s="80"/>
      <c r="J2" s="80"/>
      <c r="K2" s="80"/>
    </row>
    <row r="3" spans="1:11" ht="12.75">
      <c r="A3" s="9"/>
      <c r="B3" s="12"/>
      <c r="C3" s="12"/>
      <c r="D3" s="12"/>
      <c r="E3" s="12"/>
      <c r="F3" s="12"/>
      <c r="G3" s="12"/>
      <c r="H3" s="12"/>
      <c r="I3" s="12"/>
      <c r="J3" s="12"/>
      <c r="K3" s="12"/>
    </row>
    <row r="4" spans="1:11" ht="30.75" customHeight="1">
      <c r="A4" s="77" t="s">
        <v>23</v>
      </c>
      <c r="B4" s="77"/>
      <c r="C4" s="77"/>
      <c r="D4" s="77"/>
      <c r="E4" s="77"/>
      <c r="F4" s="77"/>
      <c r="G4" s="77"/>
      <c r="H4" s="77"/>
      <c r="I4" s="77"/>
      <c r="J4" s="77"/>
      <c r="K4" s="77"/>
    </row>
    <row r="5" spans="1:11" ht="12.75">
      <c r="A5" s="10"/>
      <c r="B5" s="13"/>
      <c r="C5" s="13"/>
      <c r="D5" s="13"/>
      <c r="E5" s="13"/>
      <c r="F5" s="13"/>
      <c r="G5" s="13"/>
      <c r="H5" s="13"/>
      <c r="I5" s="13"/>
      <c r="J5" s="13"/>
      <c r="K5" s="13"/>
    </row>
    <row r="6" spans="1:6" ht="13.5" customHeight="1">
      <c r="A6" s="26" t="s">
        <v>20</v>
      </c>
      <c r="B6" s="26"/>
      <c r="C6" s="26"/>
      <c r="D6" s="26"/>
      <c r="E6" s="26"/>
      <c r="F6" s="26"/>
    </row>
    <row r="7" spans="1:6" ht="12.75">
      <c r="A7" s="26" t="s">
        <v>21</v>
      </c>
      <c r="B7" s="26"/>
      <c r="C7" s="26"/>
      <c r="D7" s="26"/>
      <c r="E7" s="26"/>
      <c r="F7" s="26"/>
    </row>
    <row r="8" spans="1:6" ht="12.75">
      <c r="A8" s="26" t="s">
        <v>314</v>
      </c>
      <c r="B8" s="26"/>
      <c r="C8" s="26"/>
      <c r="D8" s="26"/>
      <c r="E8" s="26"/>
      <c r="F8" s="26"/>
    </row>
    <row r="9" spans="1:6" ht="12.75">
      <c r="A9" s="26" t="s">
        <v>22</v>
      </c>
      <c r="B9" s="26"/>
      <c r="C9" s="26"/>
      <c r="D9" s="26"/>
      <c r="E9" s="26"/>
      <c r="F9" s="26"/>
    </row>
    <row r="11" spans="1:11" ht="12.75">
      <c r="A11" s="77" t="s">
        <v>24</v>
      </c>
      <c r="B11" s="77"/>
      <c r="C11" s="77"/>
      <c r="D11" s="77"/>
      <c r="E11" s="77"/>
      <c r="F11" s="77"/>
      <c r="G11" s="77"/>
      <c r="H11" s="77"/>
      <c r="I11" s="77"/>
      <c r="J11" s="77"/>
      <c r="K11" s="77"/>
    </row>
    <row r="12" ht="12.75">
      <c r="A12" s="6">
        <v>0</v>
      </c>
    </row>
  </sheetData>
  <mergeCells count="3">
    <mergeCell ref="A2:K2"/>
    <mergeCell ref="A4:K4"/>
    <mergeCell ref="A11:K1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showGridLines="0" workbookViewId="0" topLeftCell="A19">
      <selection activeCell="F18" sqref="F18"/>
    </sheetView>
  </sheetViews>
  <sheetFormatPr defaultColWidth="9.140625" defaultRowHeight="12.75"/>
  <cols>
    <col min="11" max="11" width="44.00390625" style="0" customWidth="1"/>
  </cols>
  <sheetData>
    <row r="1" spans="1:11" ht="12.75">
      <c r="A1" s="83" t="s">
        <v>56</v>
      </c>
      <c r="B1" s="83"/>
      <c r="C1" s="83"/>
      <c r="D1" s="83"/>
      <c r="E1" s="83"/>
      <c r="F1" s="83"/>
      <c r="G1" s="83"/>
      <c r="H1" s="83"/>
      <c r="I1" s="83"/>
      <c r="J1" s="83"/>
      <c r="K1" s="83"/>
    </row>
    <row r="2" spans="1:11" ht="12.75">
      <c r="A2" s="84" t="s">
        <v>57</v>
      </c>
      <c r="B2" s="84"/>
      <c r="C2" s="84"/>
      <c r="D2" s="84"/>
      <c r="E2" s="84"/>
      <c r="F2" s="84"/>
      <c r="G2" s="84"/>
      <c r="H2" s="84"/>
      <c r="I2" s="84"/>
      <c r="J2" s="84"/>
      <c r="K2" s="84"/>
    </row>
    <row r="3" ht="12.75">
      <c r="A3" s="2"/>
    </row>
    <row r="4" spans="1:11" ht="12.75">
      <c r="A4" s="82" t="s">
        <v>134</v>
      </c>
      <c r="B4" s="82"/>
      <c r="C4" s="82"/>
      <c r="D4" s="82"/>
      <c r="E4" s="82"/>
      <c r="F4" s="82"/>
      <c r="G4" s="82"/>
      <c r="H4" s="82"/>
      <c r="I4" s="82"/>
      <c r="J4" s="82"/>
      <c r="K4" s="82"/>
    </row>
    <row r="5" spans="1:11" ht="12.75">
      <c r="A5" s="15" t="s">
        <v>27</v>
      </c>
      <c r="B5" s="27"/>
      <c r="C5" s="27"/>
      <c r="D5" s="27"/>
      <c r="E5" s="27"/>
      <c r="F5" s="27"/>
      <c r="G5" s="27"/>
      <c r="H5" s="27"/>
      <c r="I5" s="27"/>
      <c r="J5" s="27"/>
      <c r="K5" s="27"/>
    </row>
    <row r="6" spans="1:11" ht="12.75">
      <c r="A6" s="82" t="s">
        <v>135</v>
      </c>
      <c r="B6" s="82"/>
      <c r="C6" s="82"/>
      <c r="D6" s="82"/>
      <c r="E6" s="82"/>
      <c r="F6" s="82"/>
      <c r="G6" s="82"/>
      <c r="H6" s="82"/>
      <c r="I6" s="82"/>
      <c r="J6" s="82"/>
      <c r="K6" s="82"/>
    </row>
    <row r="7" spans="1:11" ht="12.75">
      <c r="A7" s="15"/>
      <c r="B7" s="27"/>
      <c r="C7" s="27"/>
      <c r="D7" s="27"/>
      <c r="E7" s="27"/>
      <c r="F7" s="27"/>
      <c r="G7" s="27"/>
      <c r="H7" s="27"/>
      <c r="I7" s="27"/>
      <c r="J7" s="27"/>
      <c r="K7" s="27"/>
    </row>
    <row r="8" spans="1:11" ht="12.75">
      <c r="A8" s="82" t="s">
        <v>136</v>
      </c>
      <c r="B8" s="82"/>
      <c r="C8" s="82"/>
      <c r="D8" s="82"/>
      <c r="E8" s="82"/>
      <c r="F8" s="82"/>
      <c r="G8" s="82"/>
      <c r="H8" s="82"/>
      <c r="I8" s="82"/>
      <c r="J8" s="82"/>
      <c r="K8" s="82"/>
    </row>
    <row r="11" ht="15.75">
      <c r="A11" s="28" t="str">
        <f>"Zpráva o vztazích mezi propojenými osobami  k  "&amp;'Uveřejňování informací'!C1</f>
        <v>Zpráva o vztazích mezi propojenými osobami  k  41364</v>
      </c>
    </row>
    <row r="13" spans="1:11" ht="81.75" customHeight="1">
      <c r="A13" s="78" t="s">
        <v>137</v>
      </c>
      <c r="B13" s="78"/>
      <c r="C13" s="78"/>
      <c r="D13" s="78"/>
      <c r="E13" s="78"/>
      <c r="F13" s="78"/>
      <c r="G13" s="78"/>
      <c r="H13" s="78"/>
      <c r="I13" s="78"/>
      <c r="J13" s="78"/>
      <c r="K13" s="78"/>
    </row>
    <row r="16" spans="1:11" ht="15.75">
      <c r="A16" s="81"/>
      <c r="B16" s="81"/>
      <c r="C16" s="81"/>
      <c r="D16" s="81"/>
      <c r="E16" s="81"/>
      <c r="F16" s="81"/>
      <c r="G16" s="81"/>
      <c r="H16" s="81"/>
      <c r="I16" s="81"/>
      <c r="J16" s="81"/>
      <c r="K16" s="81"/>
    </row>
  </sheetData>
  <mergeCells count="7">
    <mergeCell ref="A13:K13"/>
    <mergeCell ref="A16:K16"/>
    <mergeCell ref="A8:K8"/>
    <mergeCell ref="A1:K1"/>
    <mergeCell ref="A2:K2"/>
    <mergeCell ref="A4:K4"/>
    <mergeCell ref="A6:K6"/>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showGridLines="0" workbookViewId="0" topLeftCell="A1">
      <selection activeCell="H29" sqref="H29"/>
    </sheetView>
  </sheetViews>
  <sheetFormatPr defaultColWidth="9.140625" defaultRowHeight="12.75"/>
  <sheetData>
    <row r="1" spans="1:11" ht="12.75">
      <c r="A1" s="83" t="s">
        <v>25</v>
      </c>
      <c r="B1" s="83"/>
      <c r="C1" s="83"/>
      <c r="D1" s="83"/>
      <c r="E1" s="83"/>
      <c r="F1" s="83"/>
      <c r="G1" s="83"/>
      <c r="H1" s="83"/>
      <c r="I1" s="83"/>
      <c r="J1" s="83"/>
      <c r="K1" s="83"/>
    </row>
    <row r="2" spans="1:11" ht="12.75">
      <c r="A2" s="84" t="s">
        <v>26</v>
      </c>
      <c r="B2" s="84"/>
      <c r="C2" s="84"/>
      <c r="D2" s="84"/>
      <c r="E2" s="84"/>
      <c r="F2" s="84"/>
      <c r="G2" s="84"/>
      <c r="H2" s="84"/>
      <c r="I2" s="84"/>
      <c r="J2" s="84"/>
      <c r="K2" s="84"/>
    </row>
    <row r="3" ht="12.75">
      <c r="A3" s="2" t="s">
        <v>27</v>
      </c>
    </row>
    <row r="4" spans="1:11" ht="12.75">
      <c r="A4" s="80" t="s">
        <v>28</v>
      </c>
      <c r="B4" s="80"/>
      <c r="C4" s="80"/>
      <c r="D4" s="80"/>
      <c r="E4" s="80"/>
      <c r="F4" s="80"/>
      <c r="G4" s="80"/>
      <c r="H4" s="80"/>
      <c r="I4" s="80"/>
      <c r="J4" s="80"/>
      <c r="K4" s="80"/>
    </row>
    <row r="5" spans="1:11" ht="30" customHeight="1">
      <c r="A5" s="85" t="s">
        <v>30</v>
      </c>
      <c r="B5" s="85"/>
      <c r="C5" s="85"/>
      <c r="D5" s="85"/>
      <c r="E5" s="85"/>
      <c r="F5" s="85"/>
      <c r="G5" s="85"/>
      <c r="H5" s="85"/>
      <c r="I5" s="85"/>
      <c r="J5" s="85"/>
      <c r="K5" s="85"/>
    </row>
    <row r="7" spans="1:10" ht="12.75">
      <c r="A7" s="80" t="s">
        <v>29</v>
      </c>
      <c r="B7" s="80"/>
      <c r="C7" s="80"/>
      <c r="D7" s="80"/>
      <c r="E7" s="80"/>
      <c r="F7" s="80"/>
      <c r="G7" s="80"/>
      <c r="H7" s="80"/>
      <c r="I7" s="80"/>
      <c r="J7" s="80"/>
    </row>
    <row r="8" spans="1:11" ht="26.25" customHeight="1">
      <c r="A8" s="85" t="s">
        <v>30</v>
      </c>
      <c r="B8" s="85"/>
      <c r="C8" s="85"/>
      <c r="D8" s="85"/>
      <c r="E8" s="85"/>
      <c r="F8" s="85"/>
      <c r="G8" s="85"/>
      <c r="H8" s="85"/>
      <c r="I8" s="85"/>
      <c r="J8" s="85"/>
      <c r="K8" s="85"/>
    </row>
    <row r="10" spans="1:11" ht="26.25" customHeight="1">
      <c r="A10" s="85" t="s">
        <v>31</v>
      </c>
      <c r="B10" s="85"/>
      <c r="C10" s="85"/>
      <c r="D10" s="85"/>
      <c r="E10" s="85"/>
      <c r="F10" s="85"/>
      <c r="G10" s="85"/>
      <c r="H10" s="85"/>
      <c r="I10" s="85"/>
      <c r="J10" s="85"/>
      <c r="K10" s="85"/>
    </row>
    <row r="11" spans="1:11" ht="12.75">
      <c r="A11" s="6">
        <v>0</v>
      </c>
      <c r="K11" s="12"/>
    </row>
    <row r="12" spans="1:11" ht="12.75">
      <c r="A12" s="9"/>
      <c r="B12" s="12"/>
      <c r="C12" s="12"/>
      <c r="D12" s="12"/>
      <c r="E12" s="12"/>
      <c r="F12" s="12"/>
      <c r="G12" s="12"/>
      <c r="H12" s="12"/>
      <c r="I12" s="12"/>
      <c r="J12" s="12"/>
      <c r="K12" s="12"/>
    </row>
    <row r="13" ht="27.75" customHeight="1"/>
  </sheetData>
  <mergeCells count="7">
    <mergeCell ref="A10:K10"/>
    <mergeCell ref="A5:K5"/>
    <mergeCell ref="A8:K8"/>
    <mergeCell ref="A1:K1"/>
    <mergeCell ref="A2:K2"/>
    <mergeCell ref="A4:K4"/>
    <mergeCell ref="A7:J7"/>
  </mergeCells>
  <printOptions/>
  <pageMargins left="0.75" right="0.75" top="1" bottom="1" header="0.4921259845" footer="0.4921259845"/>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5:H151"/>
  <sheetViews>
    <sheetView showGridLines="0" workbookViewId="0" topLeftCell="A1">
      <selection activeCell="H12" sqref="H12"/>
    </sheetView>
  </sheetViews>
  <sheetFormatPr defaultColWidth="9.140625" defaultRowHeight="12.75"/>
  <cols>
    <col min="1" max="1" width="44.140625" style="0" customWidth="1"/>
    <col min="2" max="2" width="33.140625" style="0" customWidth="1"/>
    <col min="6" max="6" width="9.8515625" style="0" bestFit="1" customWidth="1"/>
    <col min="8" max="8" width="17.421875" style="0" bestFit="1" customWidth="1"/>
  </cols>
  <sheetData>
    <row r="5" spans="1:6" ht="25.5" customHeight="1">
      <c r="A5" s="42" t="s">
        <v>315</v>
      </c>
      <c r="F5" s="60">
        <v>41274</v>
      </c>
    </row>
    <row r="6" spans="1:8" ht="30" customHeight="1">
      <c r="A6" s="43" t="s">
        <v>324</v>
      </c>
      <c r="B6" s="44"/>
      <c r="C6" s="44"/>
      <c r="D6" s="44"/>
      <c r="E6" s="45" t="s">
        <v>316</v>
      </c>
      <c r="F6" s="61"/>
      <c r="G6" s="44"/>
      <c r="H6" s="44"/>
    </row>
    <row r="7" spans="1:6" ht="12.75">
      <c r="A7" s="46" t="s">
        <v>317</v>
      </c>
      <c r="F7" s="47"/>
    </row>
    <row r="8" spans="1:8" ht="22.5" customHeight="1">
      <c r="A8" s="86"/>
      <c r="B8" s="86"/>
      <c r="C8" s="88" t="s">
        <v>58</v>
      </c>
      <c r="D8" s="67"/>
      <c r="E8" s="67"/>
      <c r="F8" s="89"/>
      <c r="G8" s="48" t="s">
        <v>59</v>
      </c>
      <c r="H8" s="48" t="s">
        <v>60</v>
      </c>
    </row>
    <row r="9" spans="1:8" ht="22.5" customHeight="1">
      <c r="A9" s="90"/>
      <c r="B9" s="90"/>
      <c r="C9" s="88" t="s">
        <v>61</v>
      </c>
      <c r="D9" s="89"/>
      <c r="E9" s="88" t="s">
        <v>62</v>
      </c>
      <c r="F9" s="89"/>
      <c r="G9" s="48" t="s">
        <v>63</v>
      </c>
      <c r="H9" s="48" t="s">
        <v>63</v>
      </c>
    </row>
    <row r="10" spans="1:8" ht="33.75" customHeight="1">
      <c r="A10" s="87"/>
      <c r="B10" s="87"/>
      <c r="C10" s="48" t="s">
        <v>64</v>
      </c>
      <c r="D10" s="48" t="s">
        <v>65</v>
      </c>
      <c r="E10" s="48" t="s">
        <v>64</v>
      </c>
      <c r="F10" s="48" t="s">
        <v>65</v>
      </c>
      <c r="G10" s="48" t="s">
        <v>66</v>
      </c>
      <c r="H10" s="48" t="s">
        <v>66</v>
      </c>
    </row>
    <row r="11" spans="1:8" ht="12.75">
      <c r="A11" s="49"/>
      <c r="B11" s="50" t="s">
        <v>318</v>
      </c>
      <c r="C11" s="51">
        <v>1</v>
      </c>
      <c r="D11" s="51">
        <v>2</v>
      </c>
      <c r="E11" s="51">
        <v>3</v>
      </c>
      <c r="F11" s="51">
        <v>4</v>
      </c>
      <c r="G11" s="51">
        <v>5</v>
      </c>
      <c r="H11" s="51">
        <v>10</v>
      </c>
    </row>
    <row r="12" spans="1:8" ht="12.75">
      <c r="A12" s="49" t="s">
        <v>147</v>
      </c>
      <c r="B12" s="52">
        <v>1</v>
      </c>
      <c r="C12" s="53">
        <v>151342905.44000003</v>
      </c>
      <c r="D12" s="53">
        <v>32158814.04</v>
      </c>
      <c r="E12" s="53">
        <v>72010717.33</v>
      </c>
      <c r="F12" s="53">
        <v>652395</v>
      </c>
      <c r="G12" s="53">
        <v>13448681.530000001</v>
      </c>
      <c r="H12" s="53">
        <v>242716150.28</v>
      </c>
    </row>
    <row r="13" spans="1:8" ht="12.75">
      <c r="A13" s="49" t="s">
        <v>148</v>
      </c>
      <c r="B13" s="52">
        <v>2</v>
      </c>
      <c r="C13" s="53">
        <v>9230</v>
      </c>
      <c r="D13" s="53">
        <v>0</v>
      </c>
      <c r="E13" s="53">
        <v>18655.8</v>
      </c>
      <c r="F13" s="53">
        <v>0</v>
      </c>
      <c r="G13" s="53">
        <v>0</v>
      </c>
      <c r="H13" s="53">
        <v>27885.8</v>
      </c>
    </row>
    <row r="14" spans="1:8" ht="12.75">
      <c r="A14" s="49" t="s">
        <v>149</v>
      </c>
      <c r="B14" s="52">
        <v>3</v>
      </c>
      <c r="C14" s="54">
        <v>9230</v>
      </c>
      <c r="D14" s="54">
        <v>0</v>
      </c>
      <c r="E14" s="54">
        <v>18655.8</v>
      </c>
      <c r="F14" s="54">
        <v>0</v>
      </c>
      <c r="G14" s="55" t="s">
        <v>319</v>
      </c>
      <c r="H14" s="53">
        <v>27885.8</v>
      </c>
    </row>
    <row r="15" spans="1:8" ht="12.75">
      <c r="A15" s="49" t="s">
        <v>150</v>
      </c>
      <c r="B15" s="52">
        <v>4</v>
      </c>
      <c r="C15" s="54"/>
      <c r="D15" s="54"/>
      <c r="E15" s="54"/>
      <c r="F15" s="54"/>
      <c r="G15" s="54"/>
      <c r="H15" s="53">
        <v>0</v>
      </c>
    </row>
    <row r="16" spans="1:8" ht="12.75">
      <c r="A16" s="49" t="s">
        <v>151</v>
      </c>
      <c r="B16" s="52">
        <v>5</v>
      </c>
      <c r="C16" s="53">
        <v>0</v>
      </c>
      <c r="D16" s="53">
        <v>0</v>
      </c>
      <c r="E16" s="53">
        <v>0</v>
      </c>
      <c r="F16" s="53">
        <v>0</v>
      </c>
      <c r="G16" s="55" t="s">
        <v>319</v>
      </c>
      <c r="H16" s="53">
        <v>0</v>
      </c>
    </row>
    <row r="17" spans="1:8" ht="12.75">
      <c r="A17" s="49" t="s">
        <v>152</v>
      </c>
      <c r="B17" s="52">
        <v>6</v>
      </c>
      <c r="C17" s="54"/>
      <c r="D17" s="54"/>
      <c r="E17" s="54"/>
      <c r="F17" s="54"/>
      <c r="G17" s="55" t="s">
        <v>319</v>
      </c>
      <c r="H17" s="53">
        <v>0</v>
      </c>
    </row>
    <row r="18" spans="1:8" ht="12.75">
      <c r="A18" s="49" t="s">
        <v>153</v>
      </c>
      <c r="B18" s="52">
        <v>7</v>
      </c>
      <c r="C18" s="54"/>
      <c r="D18" s="54"/>
      <c r="E18" s="54"/>
      <c r="F18" s="54"/>
      <c r="G18" s="55" t="s">
        <v>319</v>
      </c>
      <c r="H18" s="53">
        <v>0</v>
      </c>
    </row>
    <row r="19" spans="1:8" ht="12.75">
      <c r="A19" s="49" t="s">
        <v>154</v>
      </c>
      <c r="B19" s="52">
        <v>8</v>
      </c>
      <c r="C19" s="54"/>
      <c r="D19" s="54"/>
      <c r="E19" s="54"/>
      <c r="F19" s="54"/>
      <c r="G19" s="55" t="s">
        <v>319</v>
      </c>
      <c r="H19" s="53">
        <v>0</v>
      </c>
    </row>
    <row r="20" spans="1:8" ht="12.75">
      <c r="A20" s="49" t="s">
        <v>155</v>
      </c>
      <c r="B20" s="52">
        <v>9</v>
      </c>
      <c r="C20" s="53">
        <v>0</v>
      </c>
      <c r="D20" s="53">
        <v>0</v>
      </c>
      <c r="E20" s="53">
        <v>0</v>
      </c>
      <c r="F20" s="53">
        <v>0</v>
      </c>
      <c r="G20" s="55" t="s">
        <v>319</v>
      </c>
      <c r="H20" s="53">
        <v>0</v>
      </c>
    </row>
    <row r="21" spans="1:8" ht="12.75">
      <c r="A21" s="49" t="s">
        <v>156</v>
      </c>
      <c r="B21" s="52">
        <v>10</v>
      </c>
      <c r="C21" s="54"/>
      <c r="D21" s="54"/>
      <c r="E21" s="54"/>
      <c r="F21" s="54"/>
      <c r="G21" s="55" t="s">
        <v>319</v>
      </c>
      <c r="H21" s="53">
        <v>0</v>
      </c>
    </row>
    <row r="22" spans="1:8" ht="12.75">
      <c r="A22" s="49" t="s">
        <v>157</v>
      </c>
      <c r="B22" s="52">
        <v>11</v>
      </c>
      <c r="C22" s="54"/>
      <c r="D22" s="54"/>
      <c r="E22" s="54"/>
      <c r="F22" s="54"/>
      <c r="G22" s="55" t="s">
        <v>319</v>
      </c>
      <c r="H22" s="53">
        <v>0</v>
      </c>
    </row>
    <row r="23" spans="1:8" ht="12.75">
      <c r="A23" s="49" t="s">
        <v>158</v>
      </c>
      <c r="B23" s="52">
        <v>12</v>
      </c>
      <c r="C23" s="54"/>
      <c r="D23" s="54"/>
      <c r="E23" s="54"/>
      <c r="F23" s="54"/>
      <c r="G23" s="55" t="s">
        <v>319</v>
      </c>
      <c r="H23" s="53">
        <v>0</v>
      </c>
    </row>
    <row r="24" spans="1:8" ht="12.75">
      <c r="A24" s="49" t="s">
        <v>159</v>
      </c>
      <c r="B24" s="52">
        <v>13</v>
      </c>
      <c r="C24" s="53">
        <v>0</v>
      </c>
      <c r="D24" s="53">
        <v>0</v>
      </c>
      <c r="E24" s="53">
        <v>0</v>
      </c>
      <c r="F24" s="53">
        <v>0</v>
      </c>
      <c r="G24" s="55" t="s">
        <v>319</v>
      </c>
      <c r="H24" s="53">
        <v>0</v>
      </c>
    </row>
    <row r="25" spans="1:8" ht="12.75">
      <c r="A25" s="49" t="s">
        <v>160</v>
      </c>
      <c r="B25" s="52">
        <v>14</v>
      </c>
      <c r="C25" s="54"/>
      <c r="D25" s="54"/>
      <c r="E25" s="54"/>
      <c r="F25" s="54"/>
      <c r="G25" s="55" t="s">
        <v>319</v>
      </c>
      <c r="H25" s="53">
        <v>0</v>
      </c>
    </row>
    <row r="26" spans="1:8" ht="12.75">
      <c r="A26" s="49" t="s">
        <v>161</v>
      </c>
      <c r="B26" s="52">
        <v>15</v>
      </c>
      <c r="C26" s="54"/>
      <c r="D26" s="54"/>
      <c r="E26" s="54"/>
      <c r="F26" s="54"/>
      <c r="G26" s="55" t="s">
        <v>319</v>
      </c>
      <c r="H26" s="53">
        <v>0</v>
      </c>
    </row>
    <row r="27" spans="1:8" ht="12.75">
      <c r="A27" s="49" t="s">
        <v>162</v>
      </c>
      <c r="B27" s="52">
        <v>16</v>
      </c>
      <c r="C27" s="53">
        <v>0</v>
      </c>
      <c r="D27" s="53">
        <v>0</v>
      </c>
      <c r="E27" s="53">
        <v>0</v>
      </c>
      <c r="F27" s="53">
        <v>0</v>
      </c>
      <c r="G27" s="55" t="s">
        <v>319</v>
      </c>
      <c r="H27" s="53">
        <v>0</v>
      </c>
    </row>
    <row r="28" spans="1:8" ht="12.75">
      <c r="A28" s="49" t="s">
        <v>163</v>
      </c>
      <c r="B28" s="52">
        <v>17</v>
      </c>
      <c r="C28" s="54"/>
      <c r="D28" s="54"/>
      <c r="E28" s="54"/>
      <c r="F28" s="54"/>
      <c r="G28" s="55" t="s">
        <v>319</v>
      </c>
      <c r="H28" s="53">
        <v>0</v>
      </c>
    </row>
    <row r="29" spans="1:8" ht="12.75">
      <c r="A29" s="49" t="s">
        <v>164</v>
      </c>
      <c r="B29" s="52">
        <v>18</v>
      </c>
      <c r="C29" s="54"/>
      <c r="D29" s="54"/>
      <c r="E29" s="54"/>
      <c r="F29" s="54"/>
      <c r="G29" s="55" t="s">
        <v>319</v>
      </c>
      <c r="H29" s="53">
        <v>0</v>
      </c>
    </row>
    <row r="30" spans="1:8" ht="12.75">
      <c r="A30" s="49" t="s">
        <v>165</v>
      </c>
      <c r="B30" s="52">
        <v>19</v>
      </c>
      <c r="C30" s="54"/>
      <c r="D30" s="54"/>
      <c r="E30" s="54"/>
      <c r="F30" s="54"/>
      <c r="G30" s="55" t="s">
        <v>319</v>
      </c>
      <c r="H30" s="53">
        <v>0</v>
      </c>
    </row>
    <row r="31" spans="1:8" ht="12.75">
      <c r="A31" s="49" t="s">
        <v>166</v>
      </c>
      <c r="B31" s="52">
        <v>20</v>
      </c>
      <c r="C31" s="53">
        <v>0</v>
      </c>
      <c r="D31" s="53">
        <v>0</v>
      </c>
      <c r="E31" s="53">
        <v>0</v>
      </c>
      <c r="F31" s="53">
        <v>0</v>
      </c>
      <c r="G31" s="53">
        <v>0</v>
      </c>
      <c r="H31" s="53">
        <v>0</v>
      </c>
    </row>
    <row r="32" spans="1:8" ht="12.75">
      <c r="A32" s="49" t="s">
        <v>167</v>
      </c>
      <c r="B32" s="52">
        <v>21</v>
      </c>
      <c r="C32" s="54"/>
      <c r="D32" s="54"/>
      <c r="E32" s="54"/>
      <c r="F32" s="54"/>
      <c r="G32" s="54"/>
      <c r="H32" s="53">
        <v>0</v>
      </c>
    </row>
    <row r="33" spans="1:8" ht="12.75">
      <c r="A33" s="49" t="s">
        <v>168</v>
      </c>
      <c r="B33" s="52">
        <v>22</v>
      </c>
      <c r="C33" s="54"/>
      <c r="D33" s="54"/>
      <c r="E33" s="54"/>
      <c r="F33" s="54"/>
      <c r="G33" s="55" t="s">
        <v>319</v>
      </c>
      <c r="H33" s="53">
        <v>0</v>
      </c>
    </row>
    <row r="34" spans="1:8" ht="12.75">
      <c r="A34" s="49" t="s">
        <v>169</v>
      </c>
      <c r="B34" s="52">
        <v>23</v>
      </c>
      <c r="C34" s="53">
        <v>0</v>
      </c>
      <c r="D34" s="53">
        <v>0</v>
      </c>
      <c r="E34" s="53">
        <v>0</v>
      </c>
      <c r="F34" s="53">
        <v>0</v>
      </c>
      <c r="G34" s="55" t="s">
        <v>319</v>
      </c>
      <c r="H34" s="53">
        <v>0</v>
      </c>
    </row>
    <row r="35" spans="1:8" ht="12.75">
      <c r="A35" s="49" t="s">
        <v>170</v>
      </c>
      <c r="B35" s="52">
        <v>24</v>
      </c>
      <c r="C35" s="54"/>
      <c r="D35" s="54"/>
      <c r="E35" s="54"/>
      <c r="F35" s="54"/>
      <c r="G35" s="55" t="s">
        <v>319</v>
      </c>
      <c r="H35" s="53">
        <v>0</v>
      </c>
    </row>
    <row r="36" spans="1:8" ht="12.75">
      <c r="A36" s="49" t="s">
        <v>171</v>
      </c>
      <c r="B36" s="52">
        <v>25</v>
      </c>
      <c r="C36" s="54"/>
      <c r="D36" s="54"/>
      <c r="E36" s="54"/>
      <c r="F36" s="54"/>
      <c r="G36" s="55" t="s">
        <v>319</v>
      </c>
      <c r="H36" s="53">
        <v>0</v>
      </c>
    </row>
    <row r="37" spans="1:8" ht="12.75">
      <c r="A37" s="49" t="s">
        <v>172</v>
      </c>
      <c r="B37" s="52">
        <v>26</v>
      </c>
      <c r="C37" s="54"/>
      <c r="D37" s="54"/>
      <c r="E37" s="54"/>
      <c r="F37" s="54"/>
      <c r="G37" s="55" t="s">
        <v>319</v>
      </c>
      <c r="H37" s="53">
        <v>0</v>
      </c>
    </row>
    <row r="38" spans="1:8" ht="12.75">
      <c r="A38" s="49" t="s">
        <v>173</v>
      </c>
      <c r="B38" s="52">
        <v>27</v>
      </c>
      <c r="C38" s="53">
        <v>0</v>
      </c>
      <c r="D38" s="53">
        <v>0</v>
      </c>
      <c r="E38" s="53">
        <v>0</v>
      </c>
      <c r="F38" s="53">
        <v>0</v>
      </c>
      <c r="G38" s="53">
        <v>0</v>
      </c>
      <c r="H38" s="53">
        <v>0</v>
      </c>
    </row>
    <row r="39" spans="1:8" ht="12.75">
      <c r="A39" s="49" t="s">
        <v>174</v>
      </c>
      <c r="B39" s="52">
        <v>28</v>
      </c>
      <c r="C39" s="54"/>
      <c r="D39" s="54"/>
      <c r="E39" s="54"/>
      <c r="F39" s="54"/>
      <c r="G39" s="54"/>
      <c r="H39" s="53">
        <v>0</v>
      </c>
    </row>
    <row r="40" spans="1:8" ht="12.75">
      <c r="A40" s="49" t="s">
        <v>175</v>
      </c>
      <c r="B40" s="52">
        <v>29</v>
      </c>
      <c r="C40" s="53">
        <v>0</v>
      </c>
      <c r="D40" s="53">
        <v>0</v>
      </c>
      <c r="E40" s="53">
        <v>0</v>
      </c>
      <c r="F40" s="53">
        <v>0</v>
      </c>
      <c r="G40" s="53">
        <v>0</v>
      </c>
      <c r="H40" s="53">
        <v>0</v>
      </c>
    </row>
    <row r="41" spans="1:8" ht="12.75">
      <c r="A41" s="49" t="s">
        <v>176</v>
      </c>
      <c r="B41" s="52">
        <v>30</v>
      </c>
      <c r="C41" s="54"/>
      <c r="D41" s="54"/>
      <c r="E41" s="54"/>
      <c r="F41" s="54"/>
      <c r="G41" s="54"/>
      <c r="H41" s="53">
        <v>0</v>
      </c>
    </row>
    <row r="42" spans="1:8" ht="12.75">
      <c r="A42" s="49" t="s">
        <v>177</v>
      </c>
      <c r="B42" s="52">
        <v>31</v>
      </c>
      <c r="C42" s="54"/>
      <c r="D42" s="54"/>
      <c r="E42" s="54"/>
      <c r="F42" s="54"/>
      <c r="G42" s="54"/>
      <c r="H42" s="53">
        <v>0</v>
      </c>
    </row>
    <row r="43" spans="1:8" ht="12.75">
      <c r="A43" s="49" t="s">
        <v>178</v>
      </c>
      <c r="B43" s="52">
        <v>32</v>
      </c>
      <c r="C43" s="54"/>
      <c r="D43" s="54"/>
      <c r="E43" s="54"/>
      <c r="F43" s="54"/>
      <c r="G43" s="54"/>
      <c r="H43" s="53">
        <v>0</v>
      </c>
    </row>
    <row r="44" spans="1:8" ht="12.75">
      <c r="A44" s="49" t="s">
        <v>179</v>
      </c>
      <c r="B44" s="52">
        <v>33</v>
      </c>
      <c r="C44" s="53">
        <v>118918656.42000002</v>
      </c>
      <c r="D44" s="53">
        <v>5809143.7</v>
      </c>
      <c r="E44" s="53">
        <v>71992061.53</v>
      </c>
      <c r="F44" s="53">
        <v>652395</v>
      </c>
      <c r="G44" s="53">
        <v>0</v>
      </c>
      <c r="H44" s="53">
        <v>197372256.65000004</v>
      </c>
    </row>
    <row r="45" spans="1:8" ht="12.75">
      <c r="A45" s="49" t="s">
        <v>180</v>
      </c>
      <c r="B45" s="52">
        <v>34</v>
      </c>
      <c r="C45" s="54"/>
      <c r="D45" s="54"/>
      <c r="E45" s="54"/>
      <c r="F45" s="54"/>
      <c r="G45" s="54"/>
      <c r="H45" s="53">
        <v>0</v>
      </c>
    </row>
    <row r="46" spans="1:8" ht="12.75">
      <c r="A46" s="49" t="s">
        <v>181</v>
      </c>
      <c r="B46" s="52">
        <v>35</v>
      </c>
      <c r="C46" s="53">
        <v>118918656.42000002</v>
      </c>
      <c r="D46" s="53">
        <v>5809143.7</v>
      </c>
      <c r="E46" s="53">
        <v>71992061.53</v>
      </c>
      <c r="F46" s="53">
        <v>652395</v>
      </c>
      <c r="G46" s="53">
        <v>0</v>
      </c>
      <c r="H46" s="53">
        <v>197372256.65000004</v>
      </c>
    </row>
    <row r="47" spans="1:8" ht="12.75">
      <c r="A47" s="49" t="s">
        <v>182</v>
      </c>
      <c r="B47" s="52">
        <v>36</v>
      </c>
      <c r="C47" s="54">
        <v>109587077.63000001</v>
      </c>
      <c r="D47" s="54">
        <v>0</v>
      </c>
      <c r="E47" s="54">
        <v>71992061.53</v>
      </c>
      <c r="F47" s="54">
        <v>0</v>
      </c>
      <c r="G47" s="54"/>
      <c r="H47" s="53">
        <v>181579139.16000003</v>
      </c>
    </row>
    <row r="48" spans="1:8" ht="12.75">
      <c r="A48" s="49" t="s">
        <v>183</v>
      </c>
      <c r="B48" s="52">
        <v>37</v>
      </c>
      <c r="C48" s="54">
        <v>0</v>
      </c>
      <c r="D48" s="54">
        <v>0</v>
      </c>
      <c r="E48" s="54">
        <v>0</v>
      </c>
      <c r="F48" s="54">
        <v>0</v>
      </c>
      <c r="G48" s="54"/>
      <c r="H48" s="53">
        <v>0</v>
      </c>
    </row>
    <row r="49" spans="1:8" ht="12.75">
      <c r="A49" s="49" t="s">
        <v>184</v>
      </c>
      <c r="B49" s="52">
        <v>38</v>
      </c>
      <c r="C49" s="54">
        <v>9331578.79</v>
      </c>
      <c r="D49" s="54">
        <v>5809143.7</v>
      </c>
      <c r="E49" s="54">
        <v>0</v>
      </c>
      <c r="F49" s="54">
        <v>652395</v>
      </c>
      <c r="G49" s="54"/>
      <c r="H49" s="53">
        <v>15793117.489999998</v>
      </c>
    </row>
    <row r="50" spans="1:8" ht="12.75">
      <c r="A50" s="49" t="s">
        <v>185</v>
      </c>
      <c r="B50" s="52">
        <v>39</v>
      </c>
      <c r="C50" s="53">
        <v>0</v>
      </c>
      <c r="D50" s="53">
        <v>0</v>
      </c>
      <c r="E50" s="53">
        <v>0</v>
      </c>
      <c r="F50" s="53">
        <v>0</v>
      </c>
      <c r="G50" s="55" t="s">
        <v>319</v>
      </c>
      <c r="H50" s="53">
        <v>0</v>
      </c>
    </row>
    <row r="51" spans="1:8" ht="12.75">
      <c r="A51" s="49" t="s">
        <v>186</v>
      </c>
      <c r="B51" s="52">
        <v>40</v>
      </c>
      <c r="C51" s="54"/>
      <c r="D51" s="54"/>
      <c r="E51" s="54"/>
      <c r="F51" s="54"/>
      <c r="G51" s="55" t="s">
        <v>319</v>
      </c>
      <c r="H51" s="53">
        <v>0</v>
      </c>
    </row>
    <row r="52" spans="1:8" ht="12.75">
      <c r="A52" s="49" t="s">
        <v>187</v>
      </c>
      <c r="B52" s="52">
        <v>41</v>
      </c>
      <c r="C52" s="54"/>
      <c r="D52" s="54"/>
      <c r="E52" s="54"/>
      <c r="F52" s="54"/>
      <c r="G52" s="55" t="s">
        <v>319</v>
      </c>
      <c r="H52" s="53">
        <v>0</v>
      </c>
    </row>
    <row r="53" spans="1:8" ht="12.75">
      <c r="A53" s="49" t="s">
        <v>188</v>
      </c>
      <c r="B53" s="52">
        <v>42</v>
      </c>
      <c r="C53" s="54"/>
      <c r="D53" s="54"/>
      <c r="E53" s="54"/>
      <c r="F53" s="54"/>
      <c r="G53" s="55" t="s">
        <v>319</v>
      </c>
      <c r="H53" s="53">
        <v>0</v>
      </c>
    </row>
    <row r="54" spans="1:8" ht="12.75">
      <c r="A54" s="49" t="s">
        <v>189</v>
      </c>
      <c r="B54" s="52">
        <v>43</v>
      </c>
      <c r="C54" s="54"/>
      <c r="D54" s="54"/>
      <c r="E54" s="54"/>
      <c r="F54" s="54"/>
      <c r="G54" s="55" t="s">
        <v>319</v>
      </c>
      <c r="H54" s="53">
        <v>0</v>
      </c>
    </row>
    <row r="55" spans="1:8" ht="12.75">
      <c r="A55" s="49" t="s">
        <v>190</v>
      </c>
      <c r="B55" s="52">
        <v>44</v>
      </c>
      <c r="C55" s="54"/>
      <c r="D55" s="54"/>
      <c r="E55" s="54"/>
      <c r="F55" s="54"/>
      <c r="G55" s="55" t="s">
        <v>319</v>
      </c>
      <c r="H55" s="53">
        <v>0</v>
      </c>
    </row>
    <row r="56" spans="1:8" ht="12.75">
      <c r="A56" s="49" t="s">
        <v>191</v>
      </c>
      <c r="B56" s="52">
        <v>45</v>
      </c>
      <c r="C56" s="54"/>
      <c r="D56" s="54"/>
      <c r="E56" s="54"/>
      <c r="F56" s="54"/>
      <c r="G56" s="55" t="s">
        <v>319</v>
      </c>
      <c r="H56" s="53">
        <v>0</v>
      </c>
    </row>
    <row r="57" spans="1:8" ht="12.75">
      <c r="A57" s="49" t="s">
        <v>192</v>
      </c>
      <c r="B57" s="52">
        <v>46</v>
      </c>
      <c r="C57" s="53">
        <v>15623751.420000002</v>
      </c>
      <c r="D57" s="53">
        <v>0</v>
      </c>
      <c r="E57" s="53">
        <v>0</v>
      </c>
      <c r="F57" s="53">
        <v>0</v>
      </c>
      <c r="G57" s="53">
        <v>11257400.510000002</v>
      </c>
      <c r="H57" s="53">
        <v>4366350.91</v>
      </c>
    </row>
    <row r="58" spans="1:8" ht="12.75">
      <c r="A58" s="49" t="s">
        <v>193</v>
      </c>
      <c r="B58" s="52">
        <v>47</v>
      </c>
      <c r="C58" s="54">
        <v>15623751.420000002</v>
      </c>
      <c r="D58" s="54">
        <v>0</v>
      </c>
      <c r="E58" s="54">
        <v>0</v>
      </c>
      <c r="F58" s="54">
        <v>0</v>
      </c>
      <c r="G58" s="54">
        <v>11257400.510000002</v>
      </c>
      <c r="H58" s="53">
        <v>4366350.91</v>
      </c>
    </row>
    <row r="59" spans="1:8" ht="12.75">
      <c r="A59" s="49" t="s">
        <v>194</v>
      </c>
      <c r="B59" s="52">
        <v>48</v>
      </c>
      <c r="C59" s="54">
        <v>0</v>
      </c>
      <c r="D59" s="54">
        <v>0</v>
      </c>
      <c r="E59" s="54">
        <v>0</v>
      </c>
      <c r="F59" s="54">
        <v>0</v>
      </c>
      <c r="G59" s="54">
        <v>0</v>
      </c>
      <c r="H59" s="53">
        <v>0</v>
      </c>
    </row>
    <row r="60" spans="1:8" ht="12.75">
      <c r="A60" s="49" t="s">
        <v>195</v>
      </c>
      <c r="B60" s="52">
        <v>49</v>
      </c>
      <c r="C60" s="53">
        <v>2191281.4</v>
      </c>
      <c r="D60" s="53">
        <v>0</v>
      </c>
      <c r="E60" s="53">
        <v>0</v>
      </c>
      <c r="F60" s="53">
        <v>0</v>
      </c>
      <c r="G60" s="53">
        <v>2191281.02</v>
      </c>
      <c r="H60" s="53">
        <v>0.3799999998882413</v>
      </c>
    </row>
    <row r="61" spans="1:8" ht="12.75">
      <c r="A61" s="49" t="s">
        <v>196</v>
      </c>
      <c r="B61" s="52">
        <v>50</v>
      </c>
      <c r="C61" s="54">
        <v>0</v>
      </c>
      <c r="D61" s="54">
        <v>0</v>
      </c>
      <c r="E61" s="54">
        <v>0</v>
      </c>
      <c r="F61" s="54">
        <v>0</v>
      </c>
      <c r="G61" s="54">
        <v>0</v>
      </c>
      <c r="H61" s="53">
        <v>0</v>
      </c>
    </row>
    <row r="62" spans="1:8" ht="12.75">
      <c r="A62" s="49" t="s">
        <v>197</v>
      </c>
      <c r="B62" s="52">
        <v>51</v>
      </c>
      <c r="C62" s="54">
        <v>2191281.4</v>
      </c>
      <c r="D62" s="54">
        <v>0</v>
      </c>
      <c r="E62" s="54">
        <v>0</v>
      </c>
      <c r="F62" s="54">
        <v>0</v>
      </c>
      <c r="G62" s="54">
        <v>2191281.02</v>
      </c>
      <c r="H62" s="53">
        <v>0.3799999998882413</v>
      </c>
    </row>
    <row r="63" spans="1:8" ht="12.75">
      <c r="A63" s="49" t="s">
        <v>198</v>
      </c>
      <c r="B63" s="52">
        <v>52</v>
      </c>
      <c r="C63" s="54">
        <v>0</v>
      </c>
      <c r="D63" s="54">
        <v>0</v>
      </c>
      <c r="E63" s="54">
        <v>0</v>
      </c>
      <c r="F63" s="54">
        <v>0</v>
      </c>
      <c r="G63" s="54">
        <v>0</v>
      </c>
      <c r="H63" s="53">
        <v>0</v>
      </c>
    </row>
    <row r="64" spans="1:8" ht="12.75">
      <c r="A64" s="49" t="s">
        <v>199</v>
      </c>
      <c r="B64" s="52">
        <v>53</v>
      </c>
      <c r="C64" s="53">
        <v>12747017</v>
      </c>
      <c r="D64" s="53">
        <v>0</v>
      </c>
      <c r="E64" s="53">
        <v>0</v>
      </c>
      <c r="F64" s="53">
        <v>0</v>
      </c>
      <c r="G64" s="55" t="s">
        <v>319</v>
      </c>
      <c r="H64" s="53">
        <v>12747017</v>
      </c>
    </row>
    <row r="65" spans="1:8" ht="12.75">
      <c r="A65" s="49" t="s">
        <v>200</v>
      </c>
      <c r="B65" s="52">
        <v>54</v>
      </c>
      <c r="C65" s="54">
        <v>11549220</v>
      </c>
      <c r="D65" s="54">
        <v>0</v>
      </c>
      <c r="E65" s="54">
        <v>0</v>
      </c>
      <c r="F65" s="54">
        <v>0</v>
      </c>
      <c r="G65" s="55" t="s">
        <v>319</v>
      </c>
      <c r="H65" s="53">
        <v>11549220</v>
      </c>
    </row>
    <row r="66" spans="1:8" ht="12.75">
      <c r="A66" s="49" t="s">
        <v>201</v>
      </c>
      <c r="B66" s="52">
        <v>55</v>
      </c>
      <c r="C66" s="54">
        <v>1197797</v>
      </c>
      <c r="D66" s="54">
        <v>0</v>
      </c>
      <c r="E66" s="54">
        <v>0</v>
      </c>
      <c r="F66" s="54">
        <v>0</v>
      </c>
      <c r="G66" s="55" t="s">
        <v>319</v>
      </c>
      <c r="H66" s="53">
        <v>1197797</v>
      </c>
    </row>
    <row r="67" spans="1:8" ht="12.75">
      <c r="A67" s="49" t="s">
        <v>202</v>
      </c>
      <c r="B67" s="52">
        <v>56</v>
      </c>
      <c r="C67" s="54">
        <v>1852969.2</v>
      </c>
      <c r="D67" s="54">
        <v>26349670.34</v>
      </c>
      <c r="E67" s="54">
        <v>0</v>
      </c>
      <c r="F67" s="54">
        <v>0</v>
      </c>
      <c r="G67" s="54"/>
      <c r="H67" s="53">
        <v>28202639.54</v>
      </c>
    </row>
    <row r="68" spans="1:8" ht="12.75">
      <c r="A68" s="49" t="s">
        <v>203</v>
      </c>
      <c r="B68" s="52">
        <v>57</v>
      </c>
      <c r="C68" s="54">
        <v>0</v>
      </c>
      <c r="D68" s="54">
        <v>0</v>
      </c>
      <c r="E68" s="54">
        <v>0</v>
      </c>
      <c r="F68" s="54">
        <v>0</v>
      </c>
      <c r="G68" s="54"/>
      <c r="H68" s="53">
        <v>0</v>
      </c>
    </row>
    <row r="79" ht="22.5" customHeight="1"/>
    <row r="80" spans="1:6" ht="12.75">
      <c r="A80" s="42" t="s">
        <v>315</v>
      </c>
      <c r="F80" s="60">
        <v>41364</v>
      </c>
    </row>
    <row r="82" spans="1:6" ht="12.75">
      <c r="A82" s="46" t="s">
        <v>320</v>
      </c>
      <c r="F82" s="47"/>
    </row>
    <row r="83" spans="1:7" ht="22.5" customHeight="1">
      <c r="A83" s="86"/>
      <c r="B83" s="86"/>
      <c r="C83" s="48" t="s">
        <v>63</v>
      </c>
      <c r="D83" s="88" t="s">
        <v>61</v>
      </c>
      <c r="E83" s="89"/>
      <c r="F83" s="88" t="s">
        <v>62</v>
      </c>
      <c r="G83" s="89"/>
    </row>
    <row r="84" spans="1:7" ht="33.75" customHeight="1">
      <c r="A84" s="87"/>
      <c r="B84" s="87"/>
      <c r="C84" s="48" t="s">
        <v>66</v>
      </c>
      <c r="D84" s="48" t="s">
        <v>64</v>
      </c>
      <c r="E84" s="48" t="s">
        <v>65</v>
      </c>
      <c r="F84" s="48" t="s">
        <v>64</v>
      </c>
      <c r="G84" s="48" t="s">
        <v>65</v>
      </c>
    </row>
    <row r="85" spans="1:7" ht="12.75">
      <c r="A85" s="49"/>
      <c r="B85" s="50" t="s">
        <v>318</v>
      </c>
      <c r="C85" s="51">
        <v>1</v>
      </c>
      <c r="D85" s="51">
        <v>2</v>
      </c>
      <c r="E85" s="51">
        <v>3</v>
      </c>
      <c r="F85" s="51">
        <v>4</v>
      </c>
      <c r="G85" s="51">
        <v>5</v>
      </c>
    </row>
    <row r="86" spans="1:7" ht="12.75">
      <c r="A86" s="49" t="s">
        <v>204</v>
      </c>
      <c r="B86" s="52">
        <v>1</v>
      </c>
      <c r="C86" s="53">
        <v>242716150.28</v>
      </c>
      <c r="D86" s="53">
        <v>15181882.64</v>
      </c>
      <c r="E86" s="53">
        <v>227424492.57</v>
      </c>
      <c r="F86" s="53">
        <v>0</v>
      </c>
      <c r="G86" s="53">
        <v>109775.07</v>
      </c>
    </row>
    <row r="87" spans="1:7" ht="12.75">
      <c r="A87" s="49" t="s">
        <v>67</v>
      </c>
      <c r="B87" s="52">
        <v>2</v>
      </c>
      <c r="C87" s="53">
        <v>15291657.71</v>
      </c>
      <c r="D87" s="53">
        <v>15181882.64</v>
      </c>
      <c r="E87" s="53">
        <v>0</v>
      </c>
      <c r="F87" s="53">
        <v>0</v>
      </c>
      <c r="G87" s="53">
        <v>109775.07</v>
      </c>
    </row>
    <row r="88" spans="1:7" ht="12.75">
      <c r="A88" s="49" t="s">
        <v>68</v>
      </c>
      <c r="B88" s="52">
        <v>3</v>
      </c>
      <c r="C88" s="53">
        <v>0</v>
      </c>
      <c r="D88" s="54"/>
      <c r="E88" s="54"/>
      <c r="F88" s="54"/>
      <c r="G88" s="54"/>
    </row>
    <row r="89" spans="1:7" ht="12.75">
      <c r="A89" s="49" t="s">
        <v>69</v>
      </c>
      <c r="B89" s="52">
        <v>4</v>
      </c>
      <c r="C89" s="53">
        <v>0</v>
      </c>
      <c r="D89" s="53">
        <v>0</v>
      </c>
      <c r="E89" s="53">
        <v>0</v>
      </c>
      <c r="F89" s="53">
        <v>0</v>
      </c>
      <c r="G89" s="53">
        <v>0</v>
      </c>
    </row>
    <row r="90" spans="1:7" ht="12.75">
      <c r="A90" s="49" t="s">
        <v>70</v>
      </c>
      <c r="B90" s="52">
        <v>5</v>
      </c>
      <c r="C90" s="53">
        <v>0</v>
      </c>
      <c r="D90" s="54"/>
      <c r="E90" s="54"/>
      <c r="F90" s="54"/>
      <c r="G90" s="54"/>
    </row>
    <row r="91" spans="1:7" ht="12.75">
      <c r="A91" s="49" t="s">
        <v>71</v>
      </c>
      <c r="B91" s="52">
        <v>6</v>
      </c>
      <c r="C91" s="53">
        <v>0</v>
      </c>
      <c r="D91" s="54"/>
      <c r="E91" s="54"/>
      <c r="F91" s="54"/>
      <c r="G91" s="54"/>
    </row>
    <row r="92" spans="1:7" ht="12.75">
      <c r="A92" s="49" t="s">
        <v>72</v>
      </c>
      <c r="B92" s="52">
        <v>7</v>
      </c>
      <c r="C92" s="53">
        <v>0</v>
      </c>
      <c r="D92" s="53">
        <v>0</v>
      </c>
      <c r="E92" s="53">
        <v>0</v>
      </c>
      <c r="F92" s="53">
        <v>0</v>
      </c>
      <c r="G92" s="53">
        <v>0</v>
      </c>
    </row>
    <row r="93" spans="1:7" ht="12.75">
      <c r="A93" s="49" t="s">
        <v>73</v>
      </c>
      <c r="B93" s="52">
        <v>8</v>
      </c>
      <c r="C93" s="53">
        <v>0</v>
      </c>
      <c r="D93" s="54"/>
      <c r="E93" s="54"/>
      <c r="F93" s="54"/>
      <c r="G93" s="54"/>
    </row>
    <row r="94" spans="1:7" ht="12.75">
      <c r="A94" s="49" t="s">
        <v>74</v>
      </c>
      <c r="B94" s="52">
        <v>9</v>
      </c>
      <c r="C94" s="53">
        <v>0</v>
      </c>
      <c r="D94" s="54"/>
      <c r="E94" s="54"/>
      <c r="F94" s="54"/>
      <c r="G94" s="54"/>
    </row>
    <row r="95" spans="1:7" ht="12.75">
      <c r="A95" s="49" t="s">
        <v>75</v>
      </c>
      <c r="B95" s="52">
        <v>10</v>
      </c>
      <c r="C95" s="53">
        <v>0</v>
      </c>
      <c r="D95" s="54"/>
      <c r="E95" s="54"/>
      <c r="F95" s="54"/>
      <c r="G95" s="54"/>
    </row>
    <row r="96" spans="1:7" ht="12.75">
      <c r="A96" s="49" t="s">
        <v>76</v>
      </c>
      <c r="B96" s="52">
        <v>11</v>
      </c>
      <c r="C96" s="53">
        <v>0</v>
      </c>
      <c r="D96" s="54"/>
      <c r="E96" s="54"/>
      <c r="F96" s="54"/>
      <c r="G96" s="54"/>
    </row>
    <row r="97" spans="1:7" ht="12.75">
      <c r="A97" s="49" t="s">
        <v>77</v>
      </c>
      <c r="B97" s="52">
        <v>12</v>
      </c>
      <c r="C97" s="53">
        <v>0</v>
      </c>
      <c r="D97" s="53">
        <v>0</v>
      </c>
      <c r="E97" s="53">
        <v>0</v>
      </c>
      <c r="F97" s="53">
        <v>0</v>
      </c>
      <c r="G97" s="53">
        <v>0</v>
      </c>
    </row>
    <row r="98" spans="1:7" ht="12.75">
      <c r="A98" s="49" t="s">
        <v>78</v>
      </c>
      <c r="B98" s="52">
        <v>13</v>
      </c>
      <c r="C98" s="53">
        <v>0</v>
      </c>
      <c r="D98" s="53">
        <v>0</v>
      </c>
      <c r="E98" s="53">
        <v>0</v>
      </c>
      <c r="F98" s="53">
        <v>0</v>
      </c>
      <c r="G98" s="53">
        <v>0</v>
      </c>
    </row>
    <row r="99" spans="1:7" ht="12.75">
      <c r="A99" s="49" t="s">
        <v>79</v>
      </c>
      <c r="B99" s="52">
        <v>14</v>
      </c>
      <c r="C99" s="53">
        <v>0</v>
      </c>
      <c r="D99" s="54"/>
      <c r="E99" s="54"/>
      <c r="F99" s="54"/>
      <c r="G99" s="54"/>
    </row>
    <row r="100" spans="1:7" ht="12.75">
      <c r="A100" s="49" t="s">
        <v>80</v>
      </c>
      <c r="B100" s="52">
        <v>15</v>
      </c>
      <c r="C100" s="53">
        <v>0</v>
      </c>
      <c r="D100" s="54"/>
      <c r="E100" s="54"/>
      <c r="F100" s="54"/>
      <c r="G100" s="54"/>
    </row>
    <row r="101" spans="1:7" ht="12.75">
      <c r="A101" s="49" t="s">
        <v>81</v>
      </c>
      <c r="B101" s="52">
        <v>16</v>
      </c>
      <c r="C101" s="53">
        <v>0</v>
      </c>
      <c r="D101" s="54"/>
      <c r="E101" s="54"/>
      <c r="F101" s="54"/>
      <c r="G101" s="54"/>
    </row>
    <row r="102" spans="1:7" ht="12.75">
      <c r="A102" s="49" t="s">
        <v>82</v>
      </c>
      <c r="B102" s="52">
        <v>17</v>
      </c>
      <c r="C102" s="53">
        <v>0</v>
      </c>
      <c r="D102" s="54"/>
      <c r="E102" s="54"/>
      <c r="F102" s="54"/>
      <c r="G102" s="54"/>
    </row>
    <row r="103" spans="1:7" ht="12.75">
      <c r="A103" s="49" t="s">
        <v>83</v>
      </c>
      <c r="B103" s="52">
        <v>18</v>
      </c>
      <c r="C103" s="53">
        <v>0</v>
      </c>
      <c r="D103" s="54"/>
      <c r="E103" s="54"/>
      <c r="F103" s="54"/>
      <c r="G103" s="54"/>
    </row>
    <row r="104" spans="1:7" ht="12.75">
      <c r="A104" s="49" t="s">
        <v>84</v>
      </c>
      <c r="B104" s="52">
        <v>19</v>
      </c>
      <c r="C104" s="53">
        <v>5158088.99</v>
      </c>
      <c r="D104" s="53">
        <v>5129673.92</v>
      </c>
      <c r="E104" s="53">
        <v>0</v>
      </c>
      <c r="F104" s="53">
        <v>0</v>
      </c>
      <c r="G104" s="53">
        <v>28415.07</v>
      </c>
    </row>
    <row r="105" spans="1:7" ht="12.75">
      <c r="A105" s="49" t="s">
        <v>85</v>
      </c>
      <c r="B105" s="52">
        <v>20</v>
      </c>
      <c r="C105" s="53">
        <v>5158088.99</v>
      </c>
      <c r="D105" s="53">
        <v>5129673.92</v>
      </c>
      <c r="E105" s="53">
        <v>0</v>
      </c>
      <c r="F105" s="53">
        <v>0</v>
      </c>
      <c r="G105" s="53">
        <v>28415.07</v>
      </c>
    </row>
    <row r="106" spans="1:7" ht="12.75">
      <c r="A106" s="49" t="s">
        <v>86</v>
      </c>
      <c r="B106" s="52">
        <v>21</v>
      </c>
      <c r="C106" s="53">
        <v>0</v>
      </c>
      <c r="D106" s="54"/>
      <c r="E106" s="54"/>
      <c r="F106" s="54"/>
      <c r="G106" s="54"/>
    </row>
    <row r="107" spans="1:7" ht="12.75">
      <c r="A107" s="49" t="s">
        <v>87</v>
      </c>
      <c r="B107" s="52">
        <v>22</v>
      </c>
      <c r="C107" s="53">
        <v>0</v>
      </c>
      <c r="D107" s="54"/>
      <c r="E107" s="54"/>
      <c r="F107" s="54"/>
      <c r="G107" s="54"/>
    </row>
    <row r="108" spans="1:7" ht="12.75">
      <c r="A108" s="49" t="s">
        <v>88</v>
      </c>
      <c r="B108" s="52">
        <v>23</v>
      </c>
      <c r="C108" s="53">
        <v>5158088.99</v>
      </c>
      <c r="D108" s="54">
        <v>5129673.92</v>
      </c>
      <c r="E108" s="54">
        <v>0</v>
      </c>
      <c r="F108" s="54">
        <v>0</v>
      </c>
      <c r="G108" s="54">
        <v>28415.07</v>
      </c>
    </row>
    <row r="109" spans="1:7" ht="12.75">
      <c r="A109" s="49" t="s">
        <v>89</v>
      </c>
      <c r="B109" s="52">
        <v>24</v>
      </c>
      <c r="C109" s="53">
        <v>0</v>
      </c>
      <c r="D109" s="54"/>
      <c r="E109" s="54"/>
      <c r="F109" s="54"/>
      <c r="G109" s="54"/>
    </row>
    <row r="110" spans="1:7" ht="12.75">
      <c r="A110" s="49" t="s">
        <v>90</v>
      </c>
      <c r="B110" s="52">
        <v>25</v>
      </c>
      <c r="C110" s="53">
        <v>0</v>
      </c>
      <c r="D110" s="54"/>
      <c r="E110" s="54"/>
      <c r="F110" s="54"/>
      <c r="G110" s="54"/>
    </row>
    <row r="111" spans="1:7" ht="12.75">
      <c r="A111" s="49" t="s">
        <v>91</v>
      </c>
      <c r="B111" s="52">
        <v>26</v>
      </c>
      <c r="C111" s="53">
        <v>0</v>
      </c>
      <c r="D111" s="54"/>
      <c r="E111" s="54"/>
      <c r="F111" s="54"/>
      <c r="G111" s="54"/>
    </row>
    <row r="112" spans="1:7" ht="12.75">
      <c r="A112" s="49" t="s">
        <v>92</v>
      </c>
      <c r="B112" s="52">
        <v>27</v>
      </c>
      <c r="C112" s="53">
        <v>0</v>
      </c>
      <c r="D112" s="53">
        <v>0</v>
      </c>
      <c r="E112" s="53">
        <v>0</v>
      </c>
      <c r="F112" s="53">
        <v>0</v>
      </c>
      <c r="G112" s="53">
        <v>0</v>
      </c>
    </row>
    <row r="113" spans="1:7" ht="12.75">
      <c r="A113" s="49" t="s">
        <v>93</v>
      </c>
      <c r="B113" s="52">
        <v>28</v>
      </c>
      <c r="C113" s="53">
        <v>0</v>
      </c>
      <c r="D113" s="54"/>
      <c r="E113" s="54"/>
      <c r="F113" s="54"/>
      <c r="G113" s="54"/>
    </row>
    <row r="114" spans="1:7" ht="12.75">
      <c r="A114" s="49" t="s">
        <v>94</v>
      </c>
      <c r="B114" s="52">
        <v>29</v>
      </c>
      <c r="C114" s="53">
        <v>0</v>
      </c>
      <c r="D114" s="54"/>
      <c r="E114" s="54"/>
      <c r="F114" s="54"/>
      <c r="G114" s="54"/>
    </row>
    <row r="115" spans="1:7" ht="12.75">
      <c r="A115" s="49" t="s">
        <v>95</v>
      </c>
      <c r="B115" s="52">
        <v>30</v>
      </c>
      <c r="C115" s="53">
        <v>0</v>
      </c>
      <c r="D115" s="54"/>
      <c r="E115" s="54"/>
      <c r="F115" s="54"/>
      <c r="G115" s="54"/>
    </row>
    <row r="116" spans="1:7" ht="12.75">
      <c r="A116" s="49" t="s">
        <v>96</v>
      </c>
      <c r="B116" s="52">
        <v>31</v>
      </c>
      <c r="C116" s="53">
        <v>0</v>
      </c>
      <c r="D116" s="54"/>
      <c r="E116" s="54"/>
      <c r="F116" s="54"/>
      <c r="G116" s="54"/>
    </row>
    <row r="117" spans="1:7" ht="12.75">
      <c r="A117" s="49" t="s">
        <v>97</v>
      </c>
      <c r="B117" s="52">
        <v>32</v>
      </c>
      <c r="C117" s="53">
        <v>0</v>
      </c>
      <c r="D117" s="54"/>
      <c r="E117" s="54"/>
      <c r="F117" s="54"/>
      <c r="G117" s="54"/>
    </row>
    <row r="118" spans="1:7" ht="12.75">
      <c r="A118" s="49" t="s">
        <v>98</v>
      </c>
      <c r="B118" s="52">
        <v>33</v>
      </c>
      <c r="C118" s="53">
        <v>0</v>
      </c>
      <c r="D118" s="54"/>
      <c r="E118" s="54"/>
      <c r="F118" s="54"/>
      <c r="G118" s="54"/>
    </row>
    <row r="119" spans="1:7" ht="12.75">
      <c r="A119" s="49" t="s">
        <v>99</v>
      </c>
      <c r="B119" s="52">
        <v>34</v>
      </c>
      <c r="C119" s="53">
        <v>1347010</v>
      </c>
      <c r="D119" s="53">
        <v>1347010</v>
      </c>
      <c r="E119" s="53">
        <v>0</v>
      </c>
      <c r="F119" s="53">
        <v>0</v>
      </c>
      <c r="G119" s="53">
        <v>0</v>
      </c>
    </row>
    <row r="120" spans="1:7" ht="12.75">
      <c r="A120" s="49" t="s">
        <v>100</v>
      </c>
      <c r="B120" s="52">
        <v>35</v>
      </c>
      <c r="C120" s="53">
        <v>0</v>
      </c>
      <c r="D120" s="54"/>
      <c r="E120" s="54"/>
      <c r="F120" s="54"/>
      <c r="G120" s="54"/>
    </row>
    <row r="121" spans="1:7" ht="12.75">
      <c r="A121" s="49" t="s">
        <v>101</v>
      </c>
      <c r="B121" s="52">
        <v>36</v>
      </c>
      <c r="C121" s="53">
        <v>0</v>
      </c>
      <c r="D121" s="54"/>
      <c r="E121" s="54"/>
      <c r="F121" s="54"/>
      <c r="G121" s="54"/>
    </row>
    <row r="122" spans="1:7" ht="12.75">
      <c r="A122" s="49" t="s">
        <v>102</v>
      </c>
      <c r="B122" s="52">
        <v>37</v>
      </c>
      <c r="C122" s="53">
        <v>0</v>
      </c>
      <c r="D122" s="54"/>
      <c r="E122" s="54"/>
      <c r="F122" s="54"/>
      <c r="G122" s="54"/>
    </row>
    <row r="123" spans="1:7" ht="12.75">
      <c r="A123" s="49" t="s">
        <v>103</v>
      </c>
      <c r="B123" s="52">
        <v>38</v>
      </c>
      <c r="C123" s="53">
        <v>0</v>
      </c>
      <c r="D123" s="54"/>
      <c r="E123" s="54"/>
      <c r="F123" s="54"/>
      <c r="G123" s="54"/>
    </row>
    <row r="124" spans="1:7" ht="12.75">
      <c r="A124" s="49" t="s">
        <v>104</v>
      </c>
      <c r="B124" s="52">
        <v>39</v>
      </c>
      <c r="C124" s="53">
        <v>0</v>
      </c>
      <c r="D124" s="54"/>
      <c r="E124" s="54"/>
      <c r="F124" s="54"/>
      <c r="G124" s="54"/>
    </row>
    <row r="125" spans="1:7" ht="12.75">
      <c r="A125" s="49" t="s">
        <v>105</v>
      </c>
      <c r="B125" s="52">
        <v>40</v>
      </c>
      <c r="C125" s="53">
        <v>1347010</v>
      </c>
      <c r="D125" s="54">
        <v>1347010</v>
      </c>
      <c r="E125" s="54"/>
      <c r="F125" s="54"/>
      <c r="G125" s="54"/>
    </row>
    <row r="126" spans="1:7" ht="12.75">
      <c r="A126" s="49" t="s">
        <v>106</v>
      </c>
      <c r="B126" s="52">
        <v>41</v>
      </c>
      <c r="C126" s="53">
        <v>0</v>
      </c>
      <c r="D126" s="53">
        <v>0</v>
      </c>
      <c r="E126" s="53">
        <v>0</v>
      </c>
      <c r="F126" s="53">
        <v>0</v>
      </c>
      <c r="G126" s="53">
        <v>0</v>
      </c>
    </row>
    <row r="127" spans="1:7" ht="12.75">
      <c r="A127" s="49" t="s">
        <v>107</v>
      </c>
      <c r="B127" s="52">
        <v>42</v>
      </c>
      <c r="C127" s="53">
        <v>0</v>
      </c>
      <c r="D127" s="54">
        <v>0</v>
      </c>
      <c r="E127" s="54">
        <v>0</v>
      </c>
      <c r="F127" s="54">
        <v>0</v>
      </c>
      <c r="G127" s="54">
        <v>0</v>
      </c>
    </row>
    <row r="128" spans="1:7" ht="12.75">
      <c r="A128" s="49" t="s">
        <v>108</v>
      </c>
      <c r="B128" s="52">
        <v>43</v>
      </c>
      <c r="C128" s="53">
        <v>0</v>
      </c>
      <c r="D128" s="54">
        <v>0</v>
      </c>
      <c r="E128" s="54">
        <v>0</v>
      </c>
      <c r="F128" s="54">
        <v>0</v>
      </c>
      <c r="G128" s="54">
        <v>0</v>
      </c>
    </row>
    <row r="129" spans="1:7" ht="12.75">
      <c r="A129" s="49" t="s">
        <v>109</v>
      </c>
      <c r="B129" s="52">
        <v>44</v>
      </c>
      <c r="C129" s="53">
        <v>8786558.72</v>
      </c>
      <c r="D129" s="54">
        <v>8705198.72</v>
      </c>
      <c r="E129" s="54">
        <v>0</v>
      </c>
      <c r="F129" s="54">
        <v>0</v>
      </c>
      <c r="G129" s="54">
        <v>81360</v>
      </c>
    </row>
    <row r="130" spans="1:7" ht="12.75">
      <c r="A130" s="49" t="s">
        <v>321</v>
      </c>
      <c r="B130" s="52">
        <v>45</v>
      </c>
      <c r="C130" s="56" t="s">
        <v>319</v>
      </c>
      <c r="D130" s="55" t="s">
        <v>319</v>
      </c>
      <c r="E130" s="55" t="s">
        <v>319</v>
      </c>
      <c r="F130" s="55" t="s">
        <v>319</v>
      </c>
      <c r="G130" s="57" t="s">
        <v>319</v>
      </c>
    </row>
    <row r="131" spans="1:7" ht="12.75">
      <c r="A131" s="49" t="s">
        <v>110</v>
      </c>
      <c r="B131" s="52">
        <v>46</v>
      </c>
      <c r="C131" s="53">
        <v>0</v>
      </c>
      <c r="D131" s="54"/>
      <c r="E131" s="54"/>
      <c r="F131" s="54"/>
      <c r="G131" s="54"/>
    </row>
    <row r="132" spans="1:7" ht="12.75">
      <c r="A132" s="49" t="s">
        <v>111</v>
      </c>
      <c r="B132" s="52">
        <v>47</v>
      </c>
      <c r="C132" s="53">
        <v>227424492.57</v>
      </c>
      <c r="D132" s="53">
        <v>0</v>
      </c>
      <c r="E132" s="53">
        <v>227424492.57</v>
      </c>
      <c r="F132" s="53">
        <v>0</v>
      </c>
      <c r="G132" s="53">
        <v>0</v>
      </c>
    </row>
    <row r="133" spans="1:7" ht="12.75">
      <c r="A133" s="49" t="s">
        <v>112</v>
      </c>
      <c r="B133" s="52">
        <v>48</v>
      </c>
      <c r="C133" s="53">
        <v>27000000</v>
      </c>
      <c r="D133" s="53">
        <v>0</v>
      </c>
      <c r="E133" s="53">
        <v>27000000</v>
      </c>
      <c r="F133" s="53">
        <v>0</v>
      </c>
      <c r="G133" s="53">
        <v>0</v>
      </c>
    </row>
    <row r="134" spans="1:7" ht="12.75">
      <c r="A134" s="49" t="s">
        <v>113</v>
      </c>
      <c r="B134" s="52">
        <v>49</v>
      </c>
      <c r="C134" s="53">
        <v>27000000</v>
      </c>
      <c r="D134" s="54"/>
      <c r="E134" s="54">
        <v>27000000</v>
      </c>
      <c r="F134" s="54"/>
      <c r="G134" s="54"/>
    </row>
    <row r="135" spans="1:7" ht="12.75">
      <c r="A135" s="49" t="s">
        <v>114</v>
      </c>
      <c r="B135" s="52">
        <v>50</v>
      </c>
      <c r="C135" s="53">
        <v>0</v>
      </c>
      <c r="D135" s="54"/>
      <c r="E135" s="54">
        <v>0</v>
      </c>
      <c r="F135" s="54"/>
      <c r="G135" s="54"/>
    </row>
    <row r="136" spans="1:7" ht="12.75">
      <c r="A136" s="49" t="s">
        <v>115</v>
      </c>
      <c r="B136" s="52">
        <v>51</v>
      </c>
      <c r="C136" s="53">
        <v>0</v>
      </c>
      <c r="D136" s="54"/>
      <c r="E136" s="54"/>
      <c r="F136" s="54"/>
      <c r="G136" s="54"/>
    </row>
    <row r="137" spans="1:7" ht="12.75">
      <c r="A137" s="49" t="s">
        <v>116</v>
      </c>
      <c r="B137" s="52">
        <v>52</v>
      </c>
      <c r="C137" s="53">
        <v>0</v>
      </c>
      <c r="D137" s="53">
        <v>0</v>
      </c>
      <c r="E137" s="53">
        <v>0</v>
      </c>
      <c r="F137" s="53">
        <v>0</v>
      </c>
      <c r="G137" s="53">
        <v>0</v>
      </c>
    </row>
    <row r="138" spans="1:7" ht="12.75">
      <c r="A138" s="49" t="s">
        <v>117</v>
      </c>
      <c r="B138" s="52">
        <v>53</v>
      </c>
      <c r="C138" s="53">
        <v>0</v>
      </c>
      <c r="D138" s="54"/>
      <c r="E138" s="54"/>
      <c r="F138" s="54"/>
      <c r="G138" s="54"/>
    </row>
    <row r="139" spans="1:7" ht="12.75">
      <c r="A139" s="49" t="s">
        <v>118</v>
      </c>
      <c r="B139" s="52">
        <v>54</v>
      </c>
      <c r="C139" s="53">
        <v>0</v>
      </c>
      <c r="D139" s="54"/>
      <c r="E139" s="54"/>
      <c r="F139" s="54"/>
      <c r="G139" s="54"/>
    </row>
    <row r="140" spans="1:7" ht="12.75">
      <c r="A140" s="49" t="s">
        <v>119</v>
      </c>
      <c r="B140" s="52">
        <v>55</v>
      </c>
      <c r="C140" s="53">
        <v>0</v>
      </c>
      <c r="D140" s="53">
        <v>0</v>
      </c>
      <c r="E140" s="53">
        <v>0</v>
      </c>
      <c r="F140" s="53">
        <v>0</v>
      </c>
      <c r="G140" s="53">
        <v>0</v>
      </c>
    </row>
    <row r="141" spans="1:7" ht="12.75">
      <c r="A141" s="49" t="s">
        <v>120</v>
      </c>
      <c r="B141" s="52">
        <v>56</v>
      </c>
      <c r="C141" s="53">
        <v>0</v>
      </c>
      <c r="D141" s="54"/>
      <c r="E141" s="54">
        <v>0</v>
      </c>
      <c r="F141" s="54"/>
      <c r="G141" s="54"/>
    </row>
    <row r="142" spans="1:7" ht="12.75">
      <c r="A142" s="49" t="s">
        <v>121</v>
      </c>
      <c r="B142" s="52">
        <v>57</v>
      </c>
      <c r="C142" s="53">
        <v>0</v>
      </c>
      <c r="D142" s="54"/>
      <c r="E142" s="54">
        <v>0</v>
      </c>
      <c r="F142" s="54"/>
      <c r="G142" s="54"/>
    </row>
    <row r="143" spans="1:7" ht="12.75">
      <c r="A143" s="49" t="s">
        <v>122</v>
      </c>
      <c r="B143" s="52">
        <v>58</v>
      </c>
      <c r="C143" s="53">
        <v>0</v>
      </c>
      <c r="D143" s="54"/>
      <c r="E143" s="54">
        <v>0</v>
      </c>
      <c r="F143" s="54"/>
      <c r="G143" s="54"/>
    </row>
    <row r="144" spans="1:7" ht="12.75">
      <c r="A144" s="49" t="s">
        <v>123</v>
      </c>
      <c r="B144" s="52">
        <v>59</v>
      </c>
      <c r="C144" s="53">
        <v>0</v>
      </c>
      <c r="D144" s="54"/>
      <c r="E144" s="54">
        <v>0</v>
      </c>
      <c r="F144" s="54"/>
      <c r="G144" s="54"/>
    </row>
    <row r="145" spans="1:7" ht="12.75">
      <c r="A145" s="49" t="s">
        <v>124</v>
      </c>
      <c r="B145" s="52">
        <v>60</v>
      </c>
      <c r="C145" s="53">
        <v>0</v>
      </c>
      <c r="D145" s="54"/>
      <c r="E145" s="54">
        <v>0</v>
      </c>
      <c r="F145" s="54"/>
      <c r="G145" s="54"/>
    </row>
    <row r="146" spans="1:7" ht="12.75">
      <c r="A146" s="49" t="s">
        <v>125</v>
      </c>
      <c r="B146" s="52">
        <v>61</v>
      </c>
      <c r="C146" s="53">
        <v>0</v>
      </c>
      <c r="D146" s="54"/>
      <c r="E146" s="54">
        <v>0</v>
      </c>
      <c r="F146" s="54"/>
      <c r="G146" s="54"/>
    </row>
    <row r="147" spans="1:7" ht="12.75">
      <c r="A147" s="49" t="s">
        <v>126</v>
      </c>
      <c r="B147" s="52">
        <v>62</v>
      </c>
      <c r="C147" s="53">
        <v>0</v>
      </c>
      <c r="D147" s="54"/>
      <c r="E147" s="54">
        <v>0</v>
      </c>
      <c r="F147" s="54"/>
      <c r="G147" s="54"/>
    </row>
    <row r="148" spans="1:7" ht="12.75">
      <c r="A148" s="49" t="s">
        <v>127</v>
      </c>
      <c r="B148" s="52">
        <v>63</v>
      </c>
      <c r="C148" s="53">
        <v>6062000</v>
      </c>
      <c r="D148" s="54"/>
      <c r="E148" s="54">
        <v>6062000</v>
      </c>
      <c r="F148" s="54"/>
      <c r="G148" s="54"/>
    </row>
    <row r="149" spans="1:7" ht="12.75">
      <c r="A149" s="49" t="s">
        <v>128</v>
      </c>
      <c r="B149" s="52">
        <v>64</v>
      </c>
      <c r="C149" s="53">
        <v>146834459.14</v>
      </c>
      <c r="D149" s="54"/>
      <c r="E149" s="54">
        <v>146834459.14</v>
      </c>
      <c r="F149" s="54"/>
      <c r="G149" s="54"/>
    </row>
    <row r="150" spans="1:7" ht="12.75">
      <c r="A150" s="49" t="s">
        <v>129</v>
      </c>
      <c r="B150" s="52">
        <v>65</v>
      </c>
      <c r="C150" s="53">
        <v>0</v>
      </c>
      <c r="D150" s="54"/>
      <c r="E150" s="54">
        <v>0</v>
      </c>
      <c r="F150" s="54"/>
      <c r="G150" s="54"/>
    </row>
    <row r="151" spans="1:7" ht="12.75">
      <c r="A151" s="49" t="s">
        <v>130</v>
      </c>
      <c r="B151" s="52">
        <v>66</v>
      </c>
      <c r="C151" s="53">
        <v>47528033.43</v>
      </c>
      <c r="D151" s="54"/>
      <c r="E151" s="54">
        <v>47528033.43</v>
      </c>
      <c r="F151" s="54"/>
      <c r="G151" s="54"/>
    </row>
  </sheetData>
  <mergeCells count="9">
    <mergeCell ref="A8:A10"/>
    <mergeCell ref="B8:B10"/>
    <mergeCell ref="C8:F8"/>
    <mergeCell ref="C9:D9"/>
    <mergeCell ref="E9:F9"/>
    <mergeCell ref="A83:A84"/>
    <mergeCell ref="B83:B84"/>
    <mergeCell ref="D83:E83"/>
    <mergeCell ref="F83:G83"/>
  </mergeCells>
  <printOptions/>
  <pageMargins left="0.75" right="0.75" top="1" bottom="1" header="0.4921259845" footer="0.4921259845"/>
  <pageSetup fitToHeight="1" fitToWidth="1" horizontalDpi="600" verticalDpi="600" orientation="portrait" paperSize="9" scale="33" r:id="rId1"/>
</worksheet>
</file>

<file path=xl/worksheets/sheet7.xml><?xml version="1.0" encoding="utf-8"?>
<worksheet xmlns="http://schemas.openxmlformats.org/spreadsheetml/2006/main" xmlns:r="http://schemas.openxmlformats.org/officeDocument/2006/relationships">
  <sheetPr>
    <pageSetUpPr fitToPage="1"/>
  </sheetPr>
  <dimension ref="A1:K114"/>
  <sheetViews>
    <sheetView showGridLines="0" workbookViewId="0" topLeftCell="A91">
      <selection activeCell="F9" sqref="F9"/>
    </sheetView>
  </sheetViews>
  <sheetFormatPr defaultColWidth="9.140625" defaultRowHeight="12.75"/>
  <cols>
    <col min="1" max="1" width="76.421875" style="0" bestFit="1" customWidth="1"/>
    <col min="6" max="6" width="9.8515625" style="0" bestFit="1" customWidth="1"/>
  </cols>
  <sheetData>
    <row r="1" spans="1:11" ht="12.75">
      <c r="A1" s="83" t="s">
        <v>34</v>
      </c>
      <c r="B1" s="83"/>
      <c r="C1" s="83"/>
      <c r="D1" s="83"/>
      <c r="E1" s="83"/>
      <c r="F1" s="83"/>
      <c r="G1" s="83"/>
      <c r="H1" s="83"/>
      <c r="I1" s="83"/>
      <c r="J1" s="83"/>
      <c r="K1" s="83"/>
    </row>
    <row r="2" spans="1:11" ht="12.75">
      <c r="A2" s="84" t="s">
        <v>35</v>
      </c>
      <c r="B2" s="84"/>
      <c r="C2" s="84"/>
      <c r="D2" s="84"/>
      <c r="E2" s="84"/>
      <c r="F2" s="84"/>
      <c r="G2" s="84"/>
      <c r="H2" s="84"/>
      <c r="I2" s="84"/>
      <c r="J2" s="84"/>
      <c r="K2" s="84"/>
    </row>
    <row r="3" spans="1:11" ht="12.75">
      <c r="A3" s="14" t="s">
        <v>27</v>
      </c>
      <c r="B3" s="15"/>
      <c r="C3" s="15"/>
      <c r="D3" s="15"/>
      <c r="E3" s="15"/>
      <c r="F3" s="15"/>
      <c r="G3" s="15"/>
      <c r="H3" s="15"/>
      <c r="I3" s="15"/>
      <c r="J3" s="15"/>
      <c r="K3" s="15"/>
    </row>
    <row r="4" spans="1:11" ht="12.75">
      <c r="A4" s="15"/>
      <c r="B4" s="15"/>
      <c r="C4" s="15"/>
      <c r="D4" s="15"/>
      <c r="E4" s="15"/>
      <c r="F4" s="15"/>
      <c r="G4" s="15"/>
      <c r="H4" s="15"/>
      <c r="I4" s="15"/>
      <c r="J4" s="15"/>
      <c r="K4" s="15"/>
    </row>
    <row r="5" spans="1:11" ht="12.75">
      <c r="A5" s="68" t="s">
        <v>32</v>
      </c>
      <c r="B5" s="68"/>
      <c r="C5" s="68"/>
      <c r="D5" s="68"/>
      <c r="E5" s="68"/>
      <c r="F5" s="68"/>
      <c r="G5" s="68"/>
      <c r="H5" s="68"/>
      <c r="I5" s="68"/>
      <c r="J5" s="68"/>
      <c r="K5" s="68"/>
    </row>
    <row r="6" spans="1:11" ht="12.75">
      <c r="A6" s="15"/>
      <c r="B6" s="15"/>
      <c r="C6" s="15"/>
      <c r="D6" s="15"/>
      <c r="E6" s="15"/>
      <c r="F6" s="15"/>
      <c r="G6" s="15"/>
      <c r="H6" s="15"/>
      <c r="I6" s="15"/>
      <c r="J6" s="15"/>
      <c r="K6" s="15"/>
    </row>
    <row r="8" spans="1:6" ht="12.75">
      <c r="A8" s="42" t="s">
        <v>322</v>
      </c>
      <c r="F8" s="60">
        <v>41364</v>
      </c>
    </row>
    <row r="9" spans="1:6" s="44" customFormat="1" ht="30" customHeight="1">
      <c r="A9" s="43" t="s">
        <v>324</v>
      </c>
      <c r="E9" s="45" t="s">
        <v>316</v>
      </c>
      <c r="F9" s="61"/>
    </row>
    <row r="10" spans="1:6" ht="12.75">
      <c r="A10" s="46" t="s">
        <v>323</v>
      </c>
      <c r="F10" s="47"/>
    </row>
    <row r="11" spans="1:3" ht="12.75">
      <c r="A11" s="49"/>
      <c r="B11" s="50" t="s">
        <v>318</v>
      </c>
      <c r="C11" s="52">
        <v>1</v>
      </c>
    </row>
    <row r="12" spans="1:3" ht="12.75">
      <c r="A12" s="49" t="s">
        <v>205</v>
      </c>
      <c r="B12" s="52">
        <v>1</v>
      </c>
      <c r="C12" s="53">
        <f>C13+C22+C29+C30+C35+C48+C55+C61+C68+C69+C70+C71+C72+C73</f>
        <v>61773133.74</v>
      </c>
    </row>
    <row r="13" spans="1:3" ht="12.75">
      <c r="A13" s="49" t="s">
        <v>206</v>
      </c>
      <c r="B13" s="52">
        <v>2</v>
      </c>
      <c r="C13" s="53">
        <f>C14+C15+C16+C17+C18+C19+C20+C21</f>
        <v>0</v>
      </c>
    </row>
    <row r="14" spans="1:3" ht="12.75">
      <c r="A14" s="49" t="s">
        <v>207</v>
      </c>
      <c r="B14" s="52">
        <v>3</v>
      </c>
      <c r="C14" s="58"/>
    </row>
    <row r="15" spans="1:3" ht="12.75">
      <c r="A15" s="49" t="s">
        <v>208</v>
      </c>
      <c r="B15" s="52">
        <v>4</v>
      </c>
      <c r="C15" s="58"/>
    </row>
    <row r="16" spans="1:3" ht="12.75">
      <c r="A16" s="49" t="s">
        <v>209</v>
      </c>
      <c r="B16" s="52">
        <v>5</v>
      </c>
      <c r="C16" s="58"/>
    </row>
    <row r="17" spans="1:3" ht="12.75">
      <c r="A17" s="49" t="s">
        <v>210</v>
      </c>
      <c r="B17" s="52">
        <v>6</v>
      </c>
      <c r="C17" s="58"/>
    </row>
    <row r="18" spans="1:3" ht="12.75">
      <c r="A18" s="49" t="s">
        <v>211</v>
      </c>
      <c r="B18" s="52">
        <v>7</v>
      </c>
      <c r="C18" s="58"/>
    </row>
    <row r="19" spans="1:3" ht="12.75">
      <c r="A19" s="49" t="s">
        <v>212</v>
      </c>
      <c r="B19" s="52">
        <v>8</v>
      </c>
      <c r="C19" s="58"/>
    </row>
    <row r="20" spans="1:3" ht="12.75">
      <c r="A20" s="49" t="s">
        <v>213</v>
      </c>
      <c r="B20" s="52">
        <v>9</v>
      </c>
      <c r="C20" s="58"/>
    </row>
    <row r="21" spans="1:3" ht="12.75">
      <c r="A21" s="49" t="s">
        <v>214</v>
      </c>
      <c r="B21" s="52">
        <v>10</v>
      </c>
      <c r="C21" s="58">
        <v>0</v>
      </c>
    </row>
    <row r="22" spans="1:3" ht="12.75">
      <c r="A22" s="49" t="s">
        <v>215</v>
      </c>
      <c r="B22" s="52">
        <v>11</v>
      </c>
      <c r="C22" s="53">
        <f>C23+C24+C25+C26+C27+C28</f>
        <v>0</v>
      </c>
    </row>
    <row r="23" spans="1:3" ht="12.75">
      <c r="A23" s="49" t="s">
        <v>216</v>
      </c>
      <c r="B23" s="52">
        <v>12</v>
      </c>
      <c r="C23" s="58"/>
    </row>
    <row r="24" spans="1:3" ht="12.75">
      <c r="A24" s="49" t="s">
        <v>217</v>
      </c>
      <c r="B24" s="52">
        <v>13</v>
      </c>
      <c r="C24" s="58"/>
    </row>
    <row r="25" spans="1:3" ht="12.75">
      <c r="A25" s="49" t="s">
        <v>218</v>
      </c>
      <c r="B25" s="52">
        <v>14</v>
      </c>
      <c r="C25" s="58"/>
    </row>
    <row r="26" spans="1:3" ht="12.75">
      <c r="A26" s="49" t="s">
        <v>219</v>
      </c>
      <c r="B26" s="52">
        <v>15</v>
      </c>
      <c r="C26" s="58"/>
    </row>
    <row r="27" spans="1:3" ht="12.75">
      <c r="A27" s="49" t="s">
        <v>220</v>
      </c>
      <c r="B27" s="52">
        <v>16</v>
      </c>
      <c r="C27" s="58"/>
    </row>
    <row r="28" spans="1:3" ht="12.75">
      <c r="A28" s="49" t="s">
        <v>221</v>
      </c>
      <c r="B28" s="52">
        <v>17</v>
      </c>
      <c r="C28" s="58"/>
    </row>
    <row r="29" spans="1:3" ht="12.75">
      <c r="A29" s="49" t="s">
        <v>222</v>
      </c>
      <c r="B29" s="52">
        <v>18</v>
      </c>
      <c r="C29" s="58"/>
    </row>
    <row r="30" spans="1:3" ht="12.75">
      <c r="A30" s="49" t="s">
        <v>223</v>
      </c>
      <c r="B30" s="52">
        <v>19</v>
      </c>
      <c r="C30" s="53">
        <f>C31+C32+C33+C34</f>
        <v>0</v>
      </c>
    </row>
    <row r="31" spans="1:3" ht="12.75">
      <c r="A31" s="49" t="s">
        <v>224</v>
      </c>
      <c r="B31" s="52">
        <v>20</v>
      </c>
      <c r="C31" s="58"/>
    </row>
    <row r="32" spans="1:3" ht="12.75">
      <c r="A32" s="49" t="s">
        <v>225</v>
      </c>
      <c r="B32" s="52">
        <v>21</v>
      </c>
      <c r="C32" s="58"/>
    </row>
    <row r="33" spans="1:3" ht="12.75">
      <c r="A33" s="49" t="s">
        <v>226</v>
      </c>
      <c r="B33" s="52">
        <v>22</v>
      </c>
      <c r="C33" s="58"/>
    </row>
    <row r="34" spans="1:3" ht="12.75">
      <c r="A34" s="49" t="s">
        <v>227</v>
      </c>
      <c r="B34" s="52">
        <v>23</v>
      </c>
      <c r="C34" s="58"/>
    </row>
    <row r="35" spans="1:3" ht="12.75">
      <c r="A35" s="49" t="s">
        <v>228</v>
      </c>
      <c r="B35" s="52">
        <v>24</v>
      </c>
      <c r="C35" s="53">
        <f>C36+C40+C41+C42+C43+C44+C45+C46+C47</f>
        <v>61991745</v>
      </c>
    </row>
    <row r="36" spans="1:3" ht="12.75">
      <c r="A36" s="49" t="s">
        <v>229</v>
      </c>
      <c r="B36" s="52">
        <v>25</v>
      </c>
      <c r="C36" s="53">
        <f>C37+C38+C39</f>
        <v>0</v>
      </c>
    </row>
    <row r="37" spans="1:3" ht="12.75">
      <c r="A37" s="49" t="s">
        <v>230</v>
      </c>
      <c r="B37" s="52">
        <v>26</v>
      </c>
      <c r="C37" s="58"/>
    </row>
    <row r="38" spans="1:3" ht="12.75">
      <c r="A38" s="49" t="s">
        <v>231</v>
      </c>
      <c r="B38" s="52">
        <v>27</v>
      </c>
      <c r="C38" s="58"/>
    </row>
    <row r="39" spans="1:3" ht="12.75">
      <c r="A39" s="49" t="s">
        <v>232</v>
      </c>
      <c r="B39" s="52">
        <v>28</v>
      </c>
      <c r="C39" s="58"/>
    </row>
    <row r="40" spans="1:3" ht="12.75">
      <c r="A40" s="49" t="s">
        <v>233</v>
      </c>
      <c r="B40" s="52">
        <v>29</v>
      </c>
      <c r="C40" s="58"/>
    </row>
    <row r="41" spans="1:3" ht="12.75">
      <c r="A41" s="49" t="s">
        <v>234</v>
      </c>
      <c r="B41" s="52">
        <v>30</v>
      </c>
      <c r="C41" s="58">
        <v>61991745</v>
      </c>
    </row>
    <row r="42" spans="1:3" ht="12.75">
      <c r="A42" s="49" t="s">
        <v>235</v>
      </c>
      <c r="B42" s="52">
        <v>31</v>
      </c>
      <c r="C42" s="58"/>
    </row>
    <row r="43" spans="1:3" ht="12.75">
      <c r="A43" s="49" t="s">
        <v>236</v>
      </c>
      <c r="B43" s="52">
        <v>32</v>
      </c>
      <c r="C43" s="58"/>
    </row>
    <row r="44" spans="1:3" ht="12.75">
      <c r="A44" s="49" t="s">
        <v>237</v>
      </c>
      <c r="B44" s="52">
        <v>33</v>
      </c>
      <c r="C44" s="58"/>
    </row>
    <row r="45" spans="1:3" ht="12.75">
      <c r="A45" s="49" t="s">
        <v>238</v>
      </c>
      <c r="B45" s="52">
        <v>34</v>
      </c>
      <c r="C45" s="58"/>
    </row>
    <row r="46" spans="1:3" ht="12.75">
      <c r="A46" s="49" t="s">
        <v>239</v>
      </c>
      <c r="B46" s="52">
        <v>35</v>
      </c>
      <c r="C46" s="58"/>
    </row>
    <row r="47" spans="1:3" ht="12.75">
      <c r="A47" s="49" t="s">
        <v>240</v>
      </c>
      <c r="B47" s="52">
        <v>36</v>
      </c>
      <c r="C47" s="58"/>
    </row>
    <row r="48" spans="1:3" ht="12.75">
      <c r="A48" s="49" t="s">
        <v>241</v>
      </c>
      <c r="B48" s="52">
        <v>37</v>
      </c>
      <c r="C48" s="53">
        <f>C49+C50+C51+C52+C53+C54</f>
        <v>0</v>
      </c>
    </row>
    <row r="49" spans="1:3" ht="12.75">
      <c r="A49" s="49" t="s">
        <v>242</v>
      </c>
      <c r="B49" s="52">
        <v>38</v>
      </c>
      <c r="C49" s="58"/>
    </row>
    <row r="50" spans="1:3" ht="12.75">
      <c r="A50" s="49" t="s">
        <v>243</v>
      </c>
      <c r="B50" s="52">
        <v>39</v>
      </c>
      <c r="C50" s="58"/>
    </row>
    <row r="51" spans="1:3" ht="12.75">
      <c r="A51" s="49" t="s">
        <v>244</v>
      </c>
      <c r="B51" s="52">
        <v>40</v>
      </c>
      <c r="C51" s="58"/>
    </row>
    <row r="52" spans="1:3" ht="12.75">
      <c r="A52" s="49" t="s">
        <v>245</v>
      </c>
      <c r="B52" s="52">
        <v>41</v>
      </c>
      <c r="C52" s="58"/>
    </row>
    <row r="53" spans="1:3" ht="12.75">
      <c r="A53" s="49" t="s">
        <v>246</v>
      </c>
      <c r="B53" s="52">
        <v>42</v>
      </c>
      <c r="C53" s="58"/>
    </row>
    <row r="54" spans="1:3" ht="12.75">
      <c r="A54" s="49" t="s">
        <v>247</v>
      </c>
      <c r="B54" s="52">
        <v>43</v>
      </c>
      <c r="C54" s="58"/>
    </row>
    <row r="55" spans="1:3" ht="12.75">
      <c r="A55" s="49" t="s">
        <v>248</v>
      </c>
      <c r="B55" s="52">
        <v>44</v>
      </c>
      <c r="C55" s="53">
        <f>C56+C57+C58+C59+C60</f>
        <v>0</v>
      </c>
    </row>
    <row r="56" spans="1:3" ht="12.75">
      <c r="A56" s="49" t="s">
        <v>249</v>
      </c>
      <c r="B56" s="52">
        <v>45</v>
      </c>
      <c r="C56" s="58"/>
    </row>
    <row r="57" spans="1:3" ht="12.75">
      <c r="A57" s="49" t="s">
        <v>250</v>
      </c>
      <c r="B57" s="52">
        <v>46</v>
      </c>
      <c r="C57" s="58"/>
    </row>
    <row r="58" spans="1:3" ht="12.75">
      <c r="A58" s="49" t="s">
        <v>251</v>
      </c>
      <c r="B58" s="52">
        <v>47</v>
      </c>
      <c r="C58" s="58"/>
    </row>
    <row r="59" spans="1:3" ht="12.75">
      <c r="A59" s="49" t="s">
        <v>252</v>
      </c>
      <c r="B59" s="52">
        <v>48</v>
      </c>
      <c r="C59" s="58"/>
    </row>
    <row r="60" spans="1:3" ht="12.75">
      <c r="A60" s="49" t="s">
        <v>253</v>
      </c>
      <c r="B60" s="52">
        <v>49</v>
      </c>
      <c r="C60" s="58"/>
    </row>
    <row r="61" spans="1:3" ht="12.75">
      <c r="A61" s="49" t="s">
        <v>254</v>
      </c>
      <c r="B61" s="52">
        <v>50</v>
      </c>
      <c r="C61" s="53">
        <f>C62+C63+C64+C65+C66+C67</f>
        <v>0</v>
      </c>
    </row>
    <row r="62" spans="1:3" ht="12.75">
      <c r="A62" s="49" t="s">
        <v>255</v>
      </c>
      <c r="B62" s="52">
        <v>51</v>
      </c>
      <c r="C62" s="58"/>
    </row>
    <row r="63" spans="1:3" ht="12.75">
      <c r="A63" s="49" t="s">
        <v>256</v>
      </c>
      <c r="B63" s="52">
        <v>52</v>
      </c>
      <c r="C63" s="58"/>
    </row>
    <row r="64" spans="1:3" ht="12.75">
      <c r="A64" s="49" t="s">
        <v>257</v>
      </c>
      <c r="B64" s="52">
        <v>53</v>
      </c>
      <c r="C64" s="58"/>
    </row>
    <row r="65" spans="1:3" ht="12.75">
      <c r="A65" s="49" t="s">
        <v>258</v>
      </c>
      <c r="B65" s="52">
        <v>54</v>
      </c>
      <c r="C65" s="58"/>
    </row>
    <row r="66" spans="1:3" ht="12.75">
      <c r="A66" s="49" t="s">
        <v>259</v>
      </c>
      <c r="B66" s="52">
        <v>55</v>
      </c>
      <c r="C66" s="58"/>
    </row>
    <row r="67" spans="1:3" ht="12.75">
      <c r="A67" s="49" t="s">
        <v>260</v>
      </c>
      <c r="B67" s="52">
        <v>56</v>
      </c>
      <c r="C67" s="58"/>
    </row>
    <row r="68" spans="1:3" ht="12.75">
      <c r="A68" s="49" t="s">
        <v>261</v>
      </c>
      <c r="B68" s="52">
        <v>57</v>
      </c>
      <c r="C68" s="58"/>
    </row>
    <row r="69" spans="1:3" ht="12.75">
      <c r="A69" s="49" t="s">
        <v>262</v>
      </c>
      <c r="B69" s="52">
        <v>58</v>
      </c>
      <c r="C69" s="58"/>
    </row>
    <row r="70" spans="1:3" ht="12.75">
      <c r="A70" s="49" t="s">
        <v>263</v>
      </c>
      <c r="B70" s="52">
        <v>59</v>
      </c>
      <c r="C70" s="58">
        <v>1271191.29</v>
      </c>
    </row>
    <row r="71" spans="1:3" ht="12.75">
      <c r="A71" s="49" t="s">
        <v>264</v>
      </c>
      <c r="B71" s="52">
        <v>60</v>
      </c>
      <c r="C71" s="58">
        <v>0</v>
      </c>
    </row>
    <row r="72" spans="1:3" ht="12.75">
      <c r="A72" s="49" t="s">
        <v>265</v>
      </c>
      <c r="B72" s="52">
        <v>61</v>
      </c>
      <c r="C72" s="58">
        <v>321814.77</v>
      </c>
    </row>
    <row r="73" spans="1:3" ht="12.75">
      <c r="A73" s="49" t="s">
        <v>266</v>
      </c>
      <c r="B73" s="52">
        <v>62</v>
      </c>
      <c r="C73" s="58">
        <v>-1811617.3199999998</v>
      </c>
    </row>
    <row r="74" spans="1:3" ht="12.75">
      <c r="A74" s="49" t="s">
        <v>267</v>
      </c>
      <c r="B74" s="52">
        <v>63</v>
      </c>
      <c r="C74" s="53">
        <f>C75+C82</f>
        <v>-18321978.25</v>
      </c>
    </row>
    <row r="75" spans="1:3" ht="12.75">
      <c r="A75" s="49" t="s">
        <v>268</v>
      </c>
      <c r="B75" s="52">
        <v>64</v>
      </c>
      <c r="C75" s="53">
        <f>C76+C77+C78+C79+C80+C81</f>
        <v>-13942828.74</v>
      </c>
    </row>
    <row r="76" spans="1:3" ht="12.75">
      <c r="A76" s="49" t="s">
        <v>269</v>
      </c>
      <c r="B76" s="52">
        <v>65</v>
      </c>
      <c r="C76" s="58">
        <v>-10633669</v>
      </c>
    </row>
    <row r="77" spans="1:3" ht="12.75">
      <c r="A77" s="49" t="s">
        <v>270</v>
      </c>
      <c r="B77" s="52">
        <v>66</v>
      </c>
      <c r="C77" s="58">
        <v>-3000850</v>
      </c>
    </row>
    <row r="78" spans="1:3" ht="12.75">
      <c r="A78" s="49" t="s">
        <v>271</v>
      </c>
      <c r="B78" s="52">
        <v>67</v>
      </c>
      <c r="C78" s="58">
        <v>-78000</v>
      </c>
    </row>
    <row r="79" spans="1:3" ht="12.75">
      <c r="A79" s="49" t="s">
        <v>272</v>
      </c>
      <c r="B79" s="52">
        <v>68</v>
      </c>
      <c r="C79" s="58">
        <v>0</v>
      </c>
    </row>
    <row r="80" spans="1:3" ht="12.75">
      <c r="A80" s="49" t="s">
        <v>273</v>
      </c>
      <c r="B80" s="52">
        <v>69</v>
      </c>
      <c r="C80" s="58">
        <v>0</v>
      </c>
    </row>
    <row r="81" spans="1:3" ht="12.75">
      <c r="A81" s="49" t="s">
        <v>274</v>
      </c>
      <c r="B81" s="52">
        <v>70</v>
      </c>
      <c r="C81" s="58">
        <v>-230309.74000000002</v>
      </c>
    </row>
    <row r="82" spans="1:3" ht="12.75">
      <c r="A82" s="49" t="s">
        <v>275</v>
      </c>
      <c r="B82" s="52">
        <v>71</v>
      </c>
      <c r="C82" s="53">
        <f>C83+C84+C85+C86+C87+C88</f>
        <v>-4379149.51</v>
      </c>
    </row>
    <row r="83" spans="1:3" ht="12.75">
      <c r="A83" s="49" t="s">
        <v>276</v>
      </c>
      <c r="B83" s="52">
        <v>72</v>
      </c>
      <c r="C83" s="58">
        <v>-1255320.0899999999</v>
      </c>
    </row>
    <row r="84" spans="1:3" ht="12.75">
      <c r="A84" s="49" t="s">
        <v>277</v>
      </c>
      <c r="B84" s="52">
        <v>73</v>
      </c>
      <c r="C84" s="58">
        <v>-381674.65</v>
      </c>
    </row>
    <row r="85" spans="1:3" ht="12.75">
      <c r="A85" s="49" t="s">
        <v>278</v>
      </c>
      <c r="B85" s="52">
        <v>74</v>
      </c>
      <c r="C85" s="58">
        <v>-1331699.9400000002</v>
      </c>
    </row>
    <row r="86" spans="1:3" ht="12.75">
      <c r="A86" s="49" t="s">
        <v>279</v>
      </c>
      <c r="B86" s="52">
        <v>75</v>
      </c>
      <c r="C86" s="58">
        <v>-125000</v>
      </c>
    </row>
    <row r="87" spans="1:3" ht="12.75">
      <c r="A87" s="49" t="s">
        <v>280</v>
      </c>
      <c r="B87" s="52">
        <v>76</v>
      </c>
      <c r="C87" s="58">
        <v>-733256.84</v>
      </c>
    </row>
    <row r="88" spans="1:3" ht="12.75">
      <c r="A88" s="49" t="s">
        <v>281</v>
      </c>
      <c r="B88" s="52">
        <v>77</v>
      </c>
      <c r="C88" s="58">
        <v>-552197.99</v>
      </c>
    </row>
    <row r="89" spans="1:3" ht="12.75">
      <c r="A89" s="49" t="s">
        <v>282</v>
      </c>
      <c r="B89" s="52">
        <v>78</v>
      </c>
      <c r="C89" s="53">
        <f>C90+C91+C92</f>
        <v>-330591</v>
      </c>
    </row>
    <row r="90" spans="1:3" ht="12.75">
      <c r="A90" s="49" t="s">
        <v>283</v>
      </c>
      <c r="B90" s="52">
        <v>79</v>
      </c>
      <c r="C90" s="58">
        <v>-330591</v>
      </c>
    </row>
    <row r="91" spans="1:3" ht="12.75">
      <c r="A91" s="49" t="s">
        <v>284</v>
      </c>
      <c r="B91" s="52">
        <v>80</v>
      </c>
      <c r="C91" s="58">
        <v>0</v>
      </c>
    </row>
    <row r="92" spans="1:3" ht="12.75">
      <c r="A92" s="49" t="s">
        <v>285</v>
      </c>
      <c r="B92" s="52">
        <v>81</v>
      </c>
      <c r="C92" s="58">
        <v>0</v>
      </c>
    </row>
    <row r="93" spans="1:3" ht="12.75">
      <c r="A93" s="49" t="s">
        <v>286</v>
      </c>
      <c r="B93" s="52">
        <v>82</v>
      </c>
      <c r="C93" s="58">
        <v>4407468.94</v>
      </c>
    </row>
    <row r="94" spans="1:3" ht="12.75">
      <c r="A94" s="49" t="s">
        <v>287</v>
      </c>
      <c r="B94" s="52">
        <v>83</v>
      </c>
      <c r="C94" s="53">
        <f>C95+C100</f>
        <v>0</v>
      </c>
    </row>
    <row r="95" spans="1:3" ht="12.75">
      <c r="A95" s="49" t="s">
        <v>288</v>
      </c>
      <c r="B95" s="52">
        <v>84</v>
      </c>
      <c r="C95" s="53">
        <f>C96+C97+C98+C99</f>
        <v>0</v>
      </c>
    </row>
    <row r="96" spans="1:3" ht="12.75">
      <c r="A96" s="49" t="s">
        <v>289</v>
      </c>
      <c r="B96" s="52">
        <v>85</v>
      </c>
      <c r="C96" s="58"/>
    </row>
    <row r="97" spans="1:3" ht="12.75">
      <c r="A97" s="49" t="s">
        <v>290</v>
      </c>
      <c r="B97" s="52">
        <v>86</v>
      </c>
      <c r="C97" s="58"/>
    </row>
    <row r="98" spans="1:3" ht="12.75">
      <c r="A98" s="49" t="s">
        <v>291</v>
      </c>
      <c r="B98" s="52">
        <v>87</v>
      </c>
      <c r="C98" s="58"/>
    </row>
    <row r="99" spans="1:3" ht="12.75">
      <c r="A99" s="49" t="s">
        <v>292</v>
      </c>
      <c r="B99" s="52">
        <v>88</v>
      </c>
      <c r="C99" s="58"/>
    </row>
    <row r="100" spans="1:3" ht="12.75">
      <c r="A100" s="49" t="s">
        <v>293</v>
      </c>
      <c r="B100" s="52">
        <v>89</v>
      </c>
      <c r="C100" s="53">
        <f>C101+C102+C103+C104+C105+C106</f>
        <v>0</v>
      </c>
    </row>
    <row r="101" spans="1:3" ht="12.75">
      <c r="A101" s="49" t="s">
        <v>294</v>
      </c>
      <c r="B101" s="52">
        <v>90</v>
      </c>
      <c r="C101" s="58"/>
    </row>
    <row r="102" spans="1:3" ht="12.75">
      <c r="A102" s="49" t="s">
        <v>295</v>
      </c>
      <c r="B102" s="52">
        <v>91</v>
      </c>
      <c r="C102" s="58"/>
    </row>
    <row r="103" spans="1:3" ht="12.75">
      <c r="A103" s="49" t="s">
        <v>296</v>
      </c>
      <c r="B103" s="52">
        <v>92</v>
      </c>
      <c r="C103" s="58"/>
    </row>
    <row r="104" spans="1:3" ht="12.75">
      <c r="A104" s="49" t="s">
        <v>297</v>
      </c>
      <c r="B104" s="52">
        <v>93</v>
      </c>
      <c r="C104" s="58"/>
    </row>
    <row r="105" spans="1:3" ht="12.75">
      <c r="A105" s="49" t="s">
        <v>298</v>
      </c>
      <c r="B105" s="52">
        <v>94</v>
      </c>
      <c r="C105" s="58"/>
    </row>
    <row r="106" spans="1:3" ht="12.75">
      <c r="A106" s="49" t="s">
        <v>299</v>
      </c>
      <c r="B106" s="52">
        <v>95</v>
      </c>
      <c r="C106" s="58"/>
    </row>
    <row r="107" spans="1:3" ht="12.75">
      <c r="A107" s="49" t="s">
        <v>300</v>
      </c>
      <c r="B107" s="52">
        <v>96</v>
      </c>
      <c r="C107" s="58"/>
    </row>
    <row r="108" spans="1:3" ht="12.75">
      <c r="A108" s="49" t="s">
        <v>301</v>
      </c>
      <c r="B108" s="52">
        <v>97</v>
      </c>
      <c r="C108" s="58"/>
    </row>
    <row r="109" spans="1:3" ht="12.75">
      <c r="A109" s="49" t="s">
        <v>302</v>
      </c>
      <c r="B109" s="52">
        <v>98</v>
      </c>
      <c r="C109" s="58"/>
    </row>
    <row r="110" spans="1:3" ht="12.75">
      <c r="A110" s="49" t="s">
        <v>303</v>
      </c>
      <c r="B110" s="52">
        <v>99</v>
      </c>
      <c r="C110" s="53">
        <f>C12+C74+C89+C93+C94+C107+C108+C109</f>
        <v>47528033.43</v>
      </c>
    </row>
    <row r="111" spans="1:3" ht="12.75">
      <c r="A111" s="49" t="s">
        <v>304</v>
      </c>
      <c r="B111" s="52">
        <v>100</v>
      </c>
      <c r="C111" s="58">
        <v>0</v>
      </c>
    </row>
    <row r="112" spans="1:3" ht="12.75">
      <c r="A112" s="49" t="s">
        <v>305</v>
      </c>
      <c r="B112" s="52">
        <v>101</v>
      </c>
      <c r="C112" s="58">
        <f>C110+C111</f>
        <v>47528033.43</v>
      </c>
    </row>
    <row r="113" spans="1:3" ht="12.75">
      <c r="A113" s="49" t="s">
        <v>306</v>
      </c>
      <c r="B113" s="52">
        <v>102</v>
      </c>
      <c r="C113" s="58"/>
    </row>
    <row r="114" spans="1:3" ht="12.75">
      <c r="A114" s="49" t="s">
        <v>307</v>
      </c>
      <c r="B114" s="52">
        <v>103</v>
      </c>
      <c r="C114" s="53">
        <f>C112+C113</f>
        <v>47528033.43</v>
      </c>
    </row>
  </sheetData>
  <mergeCells count="3">
    <mergeCell ref="A1:K1"/>
    <mergeCell ref="A2:K2"/>
    <mergeCell ref="A5:K5"/>
  </mergeCells>
  <hyperlinks>
    <hyperlink ref="A5" location="_ftn2" display="_ftn2"/>
  </hyperlinks>
  <printOptions/>
  <pageMargins left="0.75" right="0.75" top="1" bottom="1" header="0.4921259845" footer="0.4921259845"/>
  <pageSetup fitToHeight="1"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dimension ref="A1:I32"/>
  <sheetViews>
    <sheetView tabSelected="1" workbookViewId="0" topLeftCell="A1">
      <selection activeCell="B13" sqref="B13"/>
    </sheetView>
  </sheetViews>
  <sheetFormatPr defaultColWidth="9.140625" defaultRowHeight="12.75"/>
  <cols>
    <col min="1" max="1" width="73.00390625" style="62" bestFit="1" customWidth="1"/>
    <col min="2" max="2" width="12.140625" style="62" bestFit="1" customWidth="1"/>
    <col min="3" max="3" width="9.57421875" style="62" bestFit="1" customWidth="1"/>
    <col min="4" max="4" width="3.00390625" style="72" hidden="1" customWidth="1"/>
    <col min="5" max="5" width="14.28125" style="72" hidden="1" customWidth="1"/>
    <col min="6" max="6" width="16.140625" style="72" hidden="1" customWidth="1"/>
    <col min="7" max="7" width="9.57421875" style="72" hidden="1" customWidth="1"/>
    <col min="8" max="9" width="18.00390625" style="69" hidden="1" customWidth="1"/>
    <col min="10" max="12" width="0" style="62" hidden="1" customWidth="1"/>
    <col min="13" max="16384" width="9.140625" style="62" customWidth="1"/>
  </cols>
  <sheetData>
    <row r="1" spans="1:8" ht="12.75">
      <c r="A1" s="83" t="s">
        <v>34</v>
      </c>
      <c r="B1" s="83"/>
      <c r="C1" s="83"/>
      <c r="D1" s="83"/>
      <c r="E1" s="83"/>
      <c r="F1" s="83"/>
      <c r="G1" s="83"/>
      <c r="H1" s="83"/>
    </row>
    <row r="2" spans="1:8" ht="12.75">
      <c r="A2" s="84" t="s">
        <v>35</v>
      </c>
      <c r="B2" s="84"/>
      <c r="C2" s="84"/>
      <c r="D2" s="84"/>
      <c r="E2" s="84"/>
      <c r="F2" s="84"/>
      <c r="G2" s="84"/>
      <c r="H2" s="84"/>
    </row>
    <row r="3" spans="1:8" ht="12.75">
      <c r="A3" s="7" t="s">
        <v>27</v>
      </c>
      <c r="B3" s="9"/>
      <c r="C3" s="9"/>
      <c r="D3" s="70"/>
      <c r="E3" s="70"/>
      <c r="F3" s="70"/>
      <c r="G3" s="70"/>
      <c r="H3" s="71"/>
    </row>
    <row r="4" spans="1:8" ht="12.75">
      <c r="A4" s="9"/>
      <c r="B4" s="9"/>
      <c r="C4" s="9"/>
      <c r="D4" s="70"/>
      <c r="E4" s="70"/>
      <c r="F4" s="70"/>
      <c r="G4" s="70"/>
      <c r="H4" s="71"/>
    </row>
    <row r="5" spans="1:8" ht="12.75">
      <c r="A5" s="91" t="s">
        <v>33</v>
      </c>
      <c r="B5" s="91"/>
      <c r="C5" s="91"/>
      <c r="D5" s="91"/>
      <c r="E5" s="91"/>
      <c r="F5" s="91"/>
      <c r="G5" s="91"/>
      <c r="H5" s="91"/>
    </row>
    <row r="7" ht="13.5" thickBot="1"/>
    <row r="8" spans="1:2" ht="12.75">
      <c r="A8" s="34" t="s">
        <v>36</v>
      </c>
      <c r="B8" s="37"/>
    </row>
    <row r="9" spans="1:2" ht="12.75">
      <c r="A9" s="35"/>
      <c r="B9" s="59" t="str">
        <f>"Stav k "&amp;TEXT('Uveřejňování informací'!C1,"dd.mm.rr")</f>
        <v>Stav k 31.03.13</v>
      </c>
    </row>
    <row r="10" spans="1:2" ht="13.5" thickBot="1">
      <c r="A10" s="36"/>
      <c r="B10" s="38"/>
    </row>
    <row r="11" spans="1:2" ht="12.75">
      <c r="A11" s="33" t="s">
        <v>138</v>
      </c>
      <c r="B11" s="63">
        <f>'[9]3'!$C$11/100</f>
        <v>0.17786042187227616</v>
      </c>
    </row>
    <row r="12" spans="1:2" ht="12.75">
      <c r="A12" s="16" t="s">
        <v>37</v>
      </c>
      <c r="B12" s="64">
        <f>'5.a) Rozvaha OCP'!C87/'5.a) Rozvaha OCP'!H12</f>
        <v>0.06300222581958134</v>
      </c>
    </row>
    <row r="13" spans="1:2" ht="12.75">
      <c r="A13" s="16" t="s">
        <v>38</v>
      </c>
      <c r="B13" s="64">
        <f>'5.a) Rozvaha OCP'!C87/'5.a) Rozvaha OCP'!C132</f>
        <v>0.06723839432242908</v>
      </c>
    </row>
    <row r="14" spans="1:2" ht="12.75">
      <c r="A14" s="16" t="s">
        <v>39</v>
      </c>
      <c r="B14" s="64">
        <f>('5. b) Čtvrt. výkaz zisk ztráta'!C22+'5. b) Čtvrt. výkaz zisk ztráta'!C110)/I32</f>
        <v>0.21274794806640387</v>
      </c>
    </row>
    <row r="15" spans="1:2" ht="12.75">
      <c r="A15" s="16" t="s">
        <v>40</v>
      </c>
      <c r="B15" s="64">
        <f>'5. b) Čtvrt. výkaz zisk ztráta'!C114/H32</f>
        <v>0.22314957742400957</v>
      </c>
    </row>
    <row r="16" spans="1:2" ht="12.75">
      <c r="A16" s="16" t="s">
        <v>41</v>
      </c>
      <c r="B16" s="64">
        <f>'5. b) Čtvrt. výkaz zisk ztráta'!C114/'5. b) Čtvrt. výkaz zisk ztráta'!C35</f>
        <v>0.7666832645217521</v>
      </c>
    </row>
    <row r="17" spans="1:2" ht="13.5" thickBot="1">
      <c r="A17" s="17" t="s">
        <v>133</v>
      </c>
      <c r="B17" s="65">
        <f>-'5. b) Čtvrt. výkaz zisk ztráta'!C74/C18/1000</f>
        <v>1077.7634264705882</v>
      </c>
    </row>
    <row r="18" ht="12.75">
      <c r="C18" s="66">
        <v>17</v>
      </c>
    </row>
    <row r="19" spans="5:7" ht="12.75">
      <c r="E19" s="73" t="s">
        <v>145</v>
      </c>
      <c r="F19" s="73" t="s">
        <v>146</v>
      </c>
      <c r="G19" s="69">
        <f>MONTH('Uveřejňování informací'!C1)</f>
        <v>3</v>
      </c>
    </row>
    <row r="20" spans="4:9" ht="12.75">
      <c r="D20" s="72">
        <v>12</v>
      </c>
      <c r="E20" s="69">
        <f>'[8]Rozvaha_pas_cj'!$F$44-'[8]Rozvaha_pas_cj'!$F$19</f>
        <v>185672</v>
      </c>
      <c r="F20" s="69">
        <f>'[8]Rozvaha_akt_cj'!$F$47</f>
        <v>194580</v>
      </c>
      <c r="G20" s="74">
        <f>G19</f>
        <v>3</v>
      </c>
      <c r="H20" s="69">
        <f>IF(D20&gt;G20,0,E20)</f>
        <v>0</v>
      </c>
      <c r="I20" s="69">
        <f>IF(D20&gt;G20,0,F20)</f>
        <v>0</v>
      </c>
    </row>
    <row r="21" spans="4:9" ht="12.75">
      <c r="D21" s="72">
        <v>11</v>
      </c>
      <c r="E21" s="69">
        <f>'[7]Rozvaha_pas_cj'!$F$44-'[7]Rozvaha_pas_cj'!$F$19</f>
        <v>179136</v>
      </c>
      <c r="F21" s="69">
        <f>'[7]Rozvaha_akt_cj'!$F$47</f>
        <v>186470</v>
      </c>
      <c r="G21" s="74">
        <f aca="true" t="shared" si="0" ref="G21:G31">G20</f>
        <v>3</v>
      </c>
      <c r="H21" s="69">
        <f aca="true" t="shared" si="1" ref="H21:H31">IF(D21&gt;G21,0,E21)</f>
        <v>0</v>
      </c>
      <c r="I21" s="69">
        <f aca="true" t="shared" si="2" ref="I21:I31">IF(D21&gt;G21,0,F21)</f>
        <v>0</v>
      </c>
    </row>
    <row r="22" spans="4:9" ht="12.75">
      <c r="D22" s="72">
        <v>10</v>
      </c>
      <c r="E22" s="69">
        <f>'[6]Rozvaha_pas_cj'!$F$44-'[6]Rozvaha_pas_cj'!$F$19</f>
        <v>161930</v>
      </c>
      <c r="F22" s="69">
        <f>'[6]Rozvaha_akt_cj'!$F$47</f>
        <v>168873</v>
      </c>
      <c r="G22" s="74">
        <f t="shared" si="0"/>
        <v>3</v>
      </c>
      <c r="H22" s="69">
        <f t="shared" si="1"/>
        <v>0</v>
      </c>
      <c r="I22" s="69">
        <f t="shared" si="2"/>
        <v>0</v>
      </c>
    </row>
    <row r="23" spans="4:9" ht="12.75">
      <c r="D23" s="72">
        <v>9</v>
      </c>
      <c r="E23" s="69">
        <f>'[5]Rozvaha_pas_cj'!$F$44-'[5]Rozvaha_pas_cj'!$F$19</f>
        <v>146007</v>
      </c>
      <c r="F23" s="69">
        <f>'[5]Rozvaha_akt_cj'!$F$47</f>
        <v>152082</v>
      </c>
      <c r="G23" s="74">
        <f t="shared" si="0"/>
        <v>3</v>
      </c>
      <c r="H23" s="69">
        <f t="shared" si="1"/>
        <v>0</v>
      </c>
      <c r="I23" s="69">
        <f t="shared" si="2"/>
        <v>0</v>
      </c>
    </row>
    <row r="24" spans="4:9" ht="12.75">
      <c r="D24" s="72">
        <v>8</v>
      </c>
      <c r="E24" s="69">
        <f>'[4]Rozvaha_pas_cj'!$F$44-'[4]Rozvaha_pas_cj'!$F$19</f>
        <v>138501</v>
      </c>
      <c r="F24" s="69">
        <f>'[4]Rozvaha_akt_cj'!$F$47</f>
        <v>144192</v>
      </c>
      <c r="G24" s="74">
        <f t="shared" si="0"/>
        <v>3</v>
      </c>
      <c r="H24" s="69">
        <f t="shared" si="1"/>
        <v>0</v>
      </c>
      <c r="I24" s="69">
        <f t="shared" si="2"/>
        <v>0</v>
      </c>
    </row>
    <row r="25" spans="4:9" ht="12.75">
      <c r="D25" s="72">
        <v>7</v>
      </c>
      <c r="E25" s="69">
        <f>'[3]Rozvaha_pas_cj'!$F$44-'[3]Rozvaha_pas_cj'!$F$19</f>
        <v>123898</v>
      </c>
      <c r="F25" s="69">
        <f>'[3]Rozvaha_akt_cj'!$F$47</f>
        <v>129164</v>
      </c>
      <c r="G25" s="74">
        <f t="shared" si="0"/>
        <v>3</v>
      </c>
      <c r="H25" s="69">
        <f t="shared" si="1"/>
        <v>0</v>
      </c>
      <c r="I25" s="69">
        <f t="shared" si="2"/>
        <v>0</v>
      </c>
    </row>
    <row r="26" spans="4:9" ht="12.75">
      <c r="D26" s="72">
        <v>6</v>
      </c>
      <c r="E26" s="69">
        <f>'[2]Rozvaha_pas_cj'!$F$44-'[2]Rozvaha_pas_cj'!$F$19</f>
        <v>104376</v>
      </c>
      <c r="F26" s="69">
        <f>'[2]Rozvaha_akt_cj'!$F$47</f>
        <v>110378</v>
      </c>
      <c r="G26" s="74">
        <f t="shared" si="0"/>
        <v>3</v>
      </c>
      <c r="H26" s="69">
        <f t="shared" si="1"/>
        <v>0</v>
      </c>
      <c r="I26" s="69">
        <f t="shared" si="2"/>
        <v>0</v>
      </c>
    </row>
    <row r="27" spans="4:9" ht="12.75">
      <c r="D27" s="72">
        <v>5</v>
      </c>
      <c r="E27" s="69">
        <f>'[1]Rozvaha_pas_cj'!$F$44-'[1]Rozvaha_pas_cj'!$F$19</f>
        <v>259236</v>
      </c>
      <c r="F27" s="69">
        <f>'[1]Rozvaha_akt_cj'!$F$47</f>
        <v>277226</v>
      </c>
      <c r="G27" s="74">
        <f t="shared" si="0"/>
        <v>3</v>
      </c>
      <c r="H27" s="69">
        <f t="shared" si="1"/>
        <v>0</v>
      </c>
      <c r="I27" s="69">
        <f t="shared" si="2"/>
        <v>0</v>
      </c>
    </row>
    <row r="28" spans="4:9" ht="12.75">
      <c r="D28" s="72">
        <v>4</v>
      </c>
      <c r="E28" s="69">
        <f>'[13]Rozvaha_pas_cj'!$F$44-'[13]Rozvaha_pas_cj'!$F$19</f>
        <v>251077</v>
      </c>
      <c r="F28" s="69">
        <f>'[13]Rozvaha_akt_cj'!$F$47</f>
        <v>256716</v>
      </c>
      <c r="G28" s="74">
        <f t="shared" si="0"/>
        <v>3</v>
      </c>
      <c r="H28" s="69">
        <f t="shared" si="1"/>
        <v>0</v>
      </c>
      <c r="I28" s="69">
        <f t="shared" si="2"/>
        <v>0</v>
      </c>
    </row>
    <row r="29" spans="4:9" ht="12.75">
      <c r="D29" s="72">
        <v>3</v>
      </c>
      <c r="E29" s="69">
        <f>'[12]Rozvaha_pas_cj'!$F$44-'[12]Rozvaha_pas_cj'!$F$19</f>
        <v>220494</v>
      </c>
      <c r="F29" s="69">
        <f>'[12]Rozvaha_akt_cj'!$F$47</f>
        <v>229969</v>
      </c>
      <c r="G29" s="74">
        <f t="shared" si="0"/>
        <v>3</v>
      </c>
      <c r="H29" s="69">
        <f t="shared" si="1"/>
        <v>220494</v>
      </c>
      <c r="I29" s="69">
        <f t="shared" si="2"/>
        <v>229969</v>
      </c>
    </row>
    <row r="30" spans="4:9" ht="12.75">
      <c r="D30" s="72">
        <v>2</v>
      </c>
      <c r="E30" s="69">
        <f>'[11]Rozvaha_pas_cj'!$F$44-'[11]Rozvaha_pas_cj'!$F$19</f>
        <v>215241</v>
      </c>
      <c r="F30" s="69">
        <f>'[11]Rozvaha_akt_cj'!$F$47</f>
        <v>227043</v>
      </c>
      <c r="G30" s="74">
        <f t="shared" si="0"/>
        <v>3</v>
      </c>
      <c r="H30" s="69">
        <f t="shared" si="1"/>
        <v>215241</v>
      </c>
      <c r="I30" s="69">
        <f t="shared" si="2"/>
        <v>227043</v>
      </c>
    </row>
    <row r="31" spans="4:9" ht="12.75">
      <c r="D31" s="72">
        <v>1</v>
      </c>
      <c r="E31" s="69">
        <f>'[10]Rozvaha_pas_cj'!$F$44-'[10]Rozvaha_pas_cj'!$F$19</f>
        <v>203227</v>
      </c>
      <c r="F31" s="69">
        <f>'[10]Rozvaha_akt_cj'!$F$47</f>
        <v>213190</v>
      </c>
      <c r="G31" s="74">
        <f t="shared" si="0"/>
        <v>3</v>
      </c>
      <c r="H31" s="69">
        <f t="shared" si="1"/>
        <v>203227</v>
      </c>
      <c r="I31" s="69">
        <f t="shared" si="2"/>
        <v>213190</v>
      </c>
    </row>
    <row r="32" spans="5:9" ht="12.75">
      <c r="E32" s="75">
        <f>SUM(E20:E31)/COUNTIF(E20:E31,"&gt;0")</f>
        <v>182399.58333333334</v>
      </c>
      <c r="F32" s="75">
        <f>SUM(F20:F31)/COUNTIF(F20:F31,"&gt;0")</f>
        <v>190823.58333333334</v>
      </c>
      <c r="G32" s="75"/>
      <c r="H32" s="75">
        <f>SUM(H20:H31)/COUNTIF(H20:H31,"&gt;0")*1000</f>
        <v>212987333.33333334</v>
      </c>
      <c r="I32" s="75">
        <f>SUM(I20:I31)/COUNTIF(I20:I31,"&gt;0")*1000</f>
        <v>223400666.66666666</v>
      </c>
    </row>
  </sheetData>
  <sheetProtection/>
  <mergeCells count="3">
    <mergeCell ref="A1:H1"/>
    <mergeCell ref="A2:H2"/>
    <mergeCell ref="A5:H5"/>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showGridLines="0" workbookViewId="0" topLeftCell="A1">
      <selection activeCell="A6" sqref="A6"/>
    </sheetView>
  </sheetViews>
  <sheetFormatPr defaultColWidth="9.140625" defaultRowHeight="12.75"/>
  <cols>
    <col min="1" max="1" width="111.00390625" style="30" customWidth="1"/>
    <col min="2" max="16384" width="9.140625" style="30" customWidth="1"/>
  </cols>
  <sheetData>
    <row r="1" spans="1:2" ht="15">
      <c r="A1" s="32" t="s">
        <v>144</v>
      </c>
      <c r="B1" s="30" t="s">
        <v>143</v>
      </c>
    </row>
    <row r="2" spans="1:2" ht="30">
      <c r="A2" s="31" t="s">
        <v>142</v>
      </c>
      <c r="B2" s="32">
        <v>0</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Kocarkova</dc:creator>
  <cp:keywords/>
  <dc:description/>
  <cp:lastModifiedBy>petkre</cp:lastModifiedBy>
  <cp:lastPrinted>2008-04-25T10:55:44Z</cp:lastPrinted>
  <dcterms:created xsi:type="dcterms:W3CDTF">2008-04-23T07:35:48Z</dcterms:created>
  <dcterms:modified xsi:type="dcterms:W3CDTF">2013-05-22T07:45:55Z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